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6f4da721e96dc8/Documents/Documents/TANGLEY PARISH COUNCIL/FINANCE/"/>
    </mc:Choice>
  </mc:AlternateContent>
  <xr:revisionPtr revIDLastSave="38" documentId="8_{5DE5C711-A7E9-4E8D-8F20-71E2BB8FED60}" xr6:coauthVersionLast="47" xr6:coauthVersionMax="47" xr10:uidLastSave="{0500D1D2-E9FE-4E5B-B27B-F51E21F1A5FE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Sheet1!$A$216:$Q$327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3" i="1" l="1"/>
  <c r="G319" i="1" l="1"/>
  <c r="P319" i="1" s="1"/>
  <c r="F312" i="1"/>
  <c r="P312" i="1" s="1"/>
  <c r="F320" i="1"/>
  <c r="P320" i="1" s="1"/>
  <c r="N310" i="1"/>
  <c r="P310" i="1" s="1"/>
  <c r="O307" i="1"/>
  <c r="P307" i="1" s="1"/>
  <c r="F304" i="1"/>
  <c r="P304" i="1" s="1"/>
  <c r="O303" i="1"/>
  <c r="P303" i="1" s="1"/>
  <c r="P302" i="1"/>
  <c r="K292" i="1"/>
  <c r="P292" i="1" s="1"/>
  <c r="F298" i="1"/>
  <c r="P298" i="1" s="1"/>
  <c r="O296" i="1"/>
  <c r="P296" i="1" s="1"/>
  <c r="N295" i="1"/>
  <c r="P295" i="1" s="1"/>
  <c r="K291" i="1"/>
  <c r="K288" i="1"/>
  <c r="P288" i="1" s="1"/>
  <c r="F287" i="1"/>
  <c r="P287" i="1" s="1"/>
  <c r="O286" i="1"/>
  <c r="P286" i="1" s="1"/>
  <c r="F283" i="1"/>
  <c r="P283" i="1" s="1"/>
  <c r="G276" i="1"/>
  <c r="P276" i="1" s="1"/>
  <c r="O279" i="1"/>
  <c r="P279" i="1" s="1"/>
  <c r="J275" i="1"/>
  <c r="F274" i="1"/>
  <c r="P274" i="1" s="1"/>
  <c r="F272" i="1"/>
  <c r="P272" i="1" s="1"/>
  <c r="G271" i="1"/>
  <c r="P271" i="1" s="1"/>
  <c r="F265" i="1"/>
  <c r="P265" i="1" s="1"/>
  <c r="P261" i="1"/>
  <c r="F257" i="1"/>
  <c r="P257" i="1" s="1"/>
  <c r="P256" i="1"/>
  <c r="F248" i="1"/>
  <c r="P248" i="1" s="1"/>
  <c r="G242" i="1"/>
  <c r="G241" i="1"/>
  <c r="F240" i="1"/>
  <c r="P240" i="1" s="1"/>
  <c r="F238" i="1"/>
  <c r="H181" i="1"/>
  <c r="H212" i="1" s="1"/>
  <c r="E181" i="1"/>
  <c r="E212" i="1" s="1"/>
  <c r="F50" i="1"/>
  <c r="F168" i="1" s="1"/>
  <c r="F231" i="1"/>
  <c r="P231" i="1" s="1"/>
  <c r="F230" i="1"/>
  <c r="O229" i="1"/>
  <c r="J495" i="1"/>
  <c r="M324" i="1"/>
  <c r="L324" i="1"/>
  <c r="I324" i="1"/>
  <c r="H324" i="1"/>
  <c r="F223" i="1"/>
  <c r="P223" i="1" s="1"/>
  <c r="O218" i="1"/>
  <c r="P218" i="1" s="1"/>
  <c r="E324" i="1"/>
  <c r="E168" i="1"/>
  <c r="F212" i="1"/>
  <c r="G212" i="1"/>
  <c r="I212" i="1"/>
  <c r="J212" i="1"/>
  <c r="K212" i="1"/>
  <c r="L212" i="1"/>
  <c r="M212" i="1"/>
  <c r="N212" i="1"/>
  <c r="O212" i="1"/>
  <c r="P212" i="1"/>
  <c r="E325" i="1" l="1"/>
  <c r="N324" i="1"/>
  <c r="P291" i="1"/>
  <c r="K324" i="1"/>
  <c r="P275" i="1"/>
  <c r="J324" i="1"/>
  <c r="Q269" i="1"/>
  <c r="G324" i="1"/>
  <c r="F324" i="1"/>
  <c r="O324" i="1"/>
  <c r="F213" i="1"/>
  <c r="J492" i="1"/>
  <c r="I492" i="1" s="1"/>
  <c r="F8" i="1" l="1"/>
  <c r="P324" i="1"/>
  <c r="F325" i="1" s="1"/>
  <c r="J484" i="1"/>
  <c r="I484" i="1" s="1"/>
  <c r="F20" i="1" l="1"/>
  <c r="F166" i="1" s="1"/>
  <c r="I396" i="1" l="1"/>
  <c r="J396" i="1"/>
  <c r="J414" i="1"/>
  <c r="J415" i="1"/>
  <c r="J416" i="1"/>
  <c r="J417" i="1"/>
  <c r="J418" i="1"/>
  <c r="J419" i="1"/>
  <c r="J420" i="1"/>
  <c r="J421" i="1"/>
  <c r="I436" i="1"/>
  <c r="I437" i="1"/>
  <c r="I440" i="1"/>
  <c r="J454" i="1"/>
  <c r="I454" i="1" s="1"/>
  <c r="G455" i="1"/>
  <c r="G505" i="1" s="1"/>
  <c r="J455" i="1"/>
  <c r="J458" i="1"/>
  <c r="I458" i="1" s="1"/>
  <c r="I474" i="1"/>
  <c r="H505" i="1"/>
  <c r="J505" i="1" l="1"/>
  <c r="F12" i="1" s="1"/>
  <c r="E13" i="1" s="1"/>
  <c r="I505" i="1"/>
  <c r="G506" i="1" s="1"/>
  <c r="G507" i="1" s="1"/>
  <c r="F5" i="1" l="1"/>
  <c r="F10" i="1" l="1"/>
  <c r="F15" i="1" s="1"/>
  <c r="H166" i="1"/>
</calcChain>
</file>

<file path=xl/sharedStrings.xml><?xml version="1.0" encoding="utf-8"?>
<sst xmlns="http://schemas.openxmlformats.org/spreadsheetml/2006/main" count="625" uniqueCount="313">
  <si>
    <t>Statement:</t>
  </si>
  <si>
    <t>Current</t>
  </si>
  <si>
    <t>Deposit</t>
  </si>
  <si>
    <t>TOTAL:</t>
  </si>
  <si>
    <t>VILLAGE</t>
  </si>
  <si>
    <t>AUDIT</t>
  </si>
  <si>
    <t>HALL/FIELD</t>
  </si>
  <si>
    <t xml:space="preserve">CLERK'S </t>
  </si>
  <si>
    <t>SALARY</t>
  </si>
  <si>
    <t>COSTS</t>
  </si>
  <si>
    <t>INS.</t>
  </si>
  <si>
    <t>PREMS.</t>
  </si>
  <si>
    <t>SUBS &amp;</t>
  </si>
  <si>
    <t>MISC.</t>
  </si>
  <si>
    <t>RECLAIM</t>
  </si>
  <si>
    <t>DONATS</t>
  </si>
  <si>
    <t>EXPENSE</t>
  </si>
  <si>
    <t>MUGA Funds - G. Dennis Sale</t>
  </si>
  <si>
    <t>VAT TO</t>
  </si>
  <si>
    <t>W.G. Sykes</t>
  </si>
  <si>
    <t xml:space="preserve">        BGC</t>
  </si>
  <si>
    <t xml:space="preserve">    AMOUNT</t>
  </si>
  <si>
    <t>WG Sykes Refund</t>
  </si>
  <si>
    <t>Sarah Haswell - Tennis Funds re. Jam</t>
  </si>
  <si>
    <t>TVBC Grant - 50% Courtstall Invoice</t>
  </si>
  <si>
    <t>TFR</t>
  </si>
  <si>
    <t>UK Web Media</t>
  </si>
  <si>
    <t>Courtstall Deposit</t>
  </si>
  <si>
    <t>Scott - Tennis Pledge</t>
  </si>
  <si>
    <t>Fowler - Tennis Pledge</t>
  </si>
  <si>
    <t>Herbert - Tennis Pledge</t>
  </si>
  <si>
    <t>Fiona Stormer - Tennis Pledge</t>
  </si>
  <si>
    <t>Curtis - Tennis Pledge</t>
  </si>
  <si>
    <t>Johnson - Tennis Pledge</t>
  </si>
  <si>
    <t>Gibson - Tennis Pledge</t>
  </si>
  <si>
    <t>Wyatt - Tennis Pledge</t>
  </si>
  <si>
    <t>Eaton - Tennis Pledge</t>
  </si>
  <si>
    <t>Falk - Tennis Pledge</t>
  </si>
  <si>
    <t>Strong - Tennis Pledge</t>
  </si>
  <si>
    <t>BGC</t>
  </si>
  <si>
    <t>Dunning - Tennis Pledge</t>
  </si>
  <si>
    <t>Carson - Tennis Pledge</t>
  </si>
  <si>
    <t>Myers - Tennis Pledge</t>
  </si>
  <si>
    <t>Vincent - Tennis Pledge</t>
  </si>
  <si>
    <t>Ristvedt - Tennis Pledge</t>
  </si>
  <si>
    <t>Lloyd - Tennis Pledge</t>
  </si>
  <si>
    <t>Dennis - Tennis Pledge</t>
  </si>
  <si>
    <t>Harding - Tennis Pledge</t>
  </si>
  <si>
    <t>Watson D - Tennis Pledge</t>
  </si>
  <si>
    <t>Watson H - Tennis Pledge</t>
  </si>
  <si>
    <t>Holden - Tennis Pledge</t>
  </si>
  <si>
    <t>Wray - Tennis Pledge</t>
  </si>
  <si>
    <t>Vyvyan - Tennis Pledge</t>
  </si>
  <si>
    <t>Eldred - Tennis Pledge</t>
  </si>
  <si>
    <t>Pittfield - Tennis Pledge</t>
  </si>
  <si>
    <t>Haswell - Tennis Pledge</t>
  </si>
  <si>
    <t>Bullen - Tennis Pledge</t>
  </si>
  <si>
    <t>Paige Dickens - Tennis Pledge</t>
  </si>
  <si>
    <t>Rayburn - Tennis Pledge</t>
  </si>
  <si>
    <t>Steven - Tennis Pledge</t>
  </si>
  <si>
    <t>Bird - Tennis Pledge</t>
  </si>
  <si>
    <t>Morrey - Tennis Pledge</t>
  </si>
  <si>
    <t>Baines - Tennis Pledge</t>
  </si>
  <si>
    <t>Wolstenholm - Tennis Pledge</t>
  </si>
  <si>
    <t>McGregor - Tennis Pledge</t>
  </si>
  <si>
    <t>Armitage - Tennis Pledge</t>
  </si>
  <si>
    <t>TENNIS COURT ACCOUNTS - CASHBOOK:</t>
  </si>
  <si>
    <t>VAT</t>
  </si>
  <si>
    <t>NET</t>
  </si>
  <si>
    <t>INCOME</t>
  </si>
  <si>
    <t>Waller - Tennis</t>
  </si>
  <si>
    <t>Courtstall</t>
  </si>
  <si>
    <t>TVBC Grant - Tennis Court</t>
  </si>
  <si>
    <t>Marrot - Tenis Pledge</t>
  </si>
  <si>
    <t>Dobsons - Tennis Pledge</t>
  </si>
  <si>
    <t>Sport England Payment</t>
  </si>
  <si>
    <t>JB Corrie</t>
  </si>
  <si>
    <t>Strongbond Construction</t>
  </si>
  <si>
    <t>Hall-Fast Industrial Supplies (Ducting)</t>
  </si>
  <si>
    <t>Viking re. Notice Board</t>
  </si>
  <si>
    <t>Buildbase re. Sharp Sand</t>
  </si>
  <si>
    <t>Wodstock Plumbing &amp; Heating re. Taps/Pipes</t>
  </si>
  <si>
    <t>ATF Supplies re. Spurs/Post/Nuts &amp; Bolts</t>
  </si>
  <si>
    <t>Steve</t>
  </si>
  <si>
    <t>Steve Clark</t>
  </si>
  <si>
    <t>Steve Chq:</t>
  </si>
  <si>
    <t>Robin Casson re.Trench/Groundworks</t>
  </si>
  <si>
    <t>The Old Bell &amp; Crown</t>
  </si>
  <si>
    <t>Woodstock Plumbing  re. Taps/Pipes</t>
  </si>
  <si>
    <t>ATF Supplies re.Posts and Screws</t>
  </si>
  <si>
    <t>Robin Casson</t>
  </si>
  <si>
    <t>Uniplay</t>
  </si>
  <si>
    <t>AG&amp;G Timber - Storage Shed</t>
  </si>
  <si>
    <t>Ray Noyce</t>
  </si>
  <si>
    <t>AG&amp;G Timber - Gazebo</t>
  </si>
  <si>
    <t>Jon Capes - Hardcore</t>
  </si>
  <si>
    <t>Andover Rubber Stamp - Signs</t>
  </si>
  <si>
    <t>Julia Rennie - Opening Food</t>
  </si>
  <si>
    <t>Wilts &amp; Willey</t>
  </si>
  <si>
    <t>Steve Clark - Grahams</t>
  </si>
  <si>
    <t>Steve Clark - Jewson</t>
  </si>
  <si>
    <t>Steve Clark - Screwfix</t>
  </si>
  <si>
    <t>McCalmont's re Drinks</t>
  </si>
  <si>
    <t>Vincent re Tennis Court</t>
  </si>
  <si>
    <t>PTA re Fete</t>
  </si>
  <si>
    <t>HPFA - Grant for Tennis Court</t>
  </si>
  <si>
    <t>Sarah Haswell - Expenses</t>
  </si>
  <si>
    <t>Steve Clark - Expenses</t>
  </si>
  <si>
    <t>Andover Turf</t>
  </si>
  <si>
    <t>Boyd Sport - Cricket Wicket</t>
  </si>
  <si>
    <t xml:space="preserve">JB Corrie </t>
  </si>
  <si>
    <t>Julia Rennie - Key Safe</t>
  </si>
  <si>
    <t xml:space="preserve">Robin Casson </t>
  </si>
  <si>
    <t>Kiki Godson</t>
  </si>
  <si>
    <t>TOTALS:</t>
  </si>
  <si>
    <t>Gross:</t>
  </si>
  <si>
    <t>Net:</t>
  </si>
  <si>
    <t>Robin Casson re. Cricket Wicket</t>
  </si>
  <si>
    <t>Sarah Haswell - Leaf Blower</t>
  </si>
  <si>
    <t>Flower &amp; Produce Show Funds</t>
  </si>
  <si>
    <t>AG &amp; G Timber</t>
  </si>
  <si>
    <t>***</t>
  </si>
  <si>
    <t>Bingham Cricket Nets</t>
  </si>
  <si>
    <t>School PTA re. Fete</t>
  </si>
  <si>
    <t>Kiki Godson re. Coaching</t>
  </si>
  <si>
    <t>Timpson - Tenis Court Keys</t>
  </si>
  <si>
    <t>Homebase - Weed Killer</t>
  </si>
  <si>
    <t>Steve Clark re. Newey &amp; Eyre</t>
  </si>
  <si>
    <t>NatWest</t>
  </si>
  <si>
    <t>Robin Casson re. Mound Slide</t>
  </si>
  <si>
    <t>Developer Contribution re. Slide (Playspace)</t>
  </si>
  <si>
    <t>PTA re. Fete (Sports Comm.)</t>
  </si>
  <si>
    <t>DATE</t>
  </si>
  <si>
    <t>Sports Group Funds (See below)</t>
  </si>
  <si>
    <t>Sarah Haswell re. grass seed/slide</t>
  </si>
  <si>
    <t>Nelly Plant re. Slide Mound</t>
  </si>
  <si>
    <t>Andover Rubber Stamp - Court Signs</t>
  </si>
  <si>
    <t>KD Worsdell re. Slide Steps</t>
  </si>
  <si>
    <t>Sarah Haswell re. Games Area</t>
  </si>
  <si>
    <t>Wicksteed re. Mound Slide</t>
  </si>
  <si>
    <t>Tennis Coaching Fees</t>
  </si>
  <si>
    <t>Fete Donation</t>
  </si>
  <si>
    <t>Bingham Wicket Extension</t>
  </si>
  <si>
    <t>Coaching Fees</t>
  </si>
  <si>
    <t>Developer Contribution re. Wicket (Formal Rec.)</t>
  </si>
  <si>
    <t>RDL Meters (Tennis Court Lights)</t>
  </si>
  <si>
    <t>Coaching Income</t>
  </si>
  <si>
    <t>Nick Barrow - Tennis Coaching</t>
  </si>
  <si>
    <t>Sarah Haswell re. Lighting Cards</t>
  </si>
  <si>
    <t>Sarah Haswell</t>
  </si>
  <si>
    <t>Nicholas Barrow</t>
  </si>
  <si>
    <t>TOTAL UNRECONCILED BALANCE:</t>
  </si>
  <si>
    <t>Fete 10% for Sports Facilities</t>
  </si>
  <si>
    <t>Retractable Lighting Co. (S Haswell)</t>
  </si>
  <si>
    <t>CP Lighting - LED Bulbs</t>
  </si>
  <si>
    <t>Net World Sports (Sarah Haswell)</t>
  </si>
  <si>
    <t>Nicholas Barrow - Tennis Coaching</t>
  </si>
  <si>
    <t>Tennis Court Light Cards</t>
  </si>
  <si>
    <t>Fete Proceeds - 10%</t>
  </si>
  <si>
    <t>Total Expenditure/Income</t>
  </si>
  <si>
    <t xml:space="preserve">   PRECEPT</t>
  </si>
  <si>
    <t xml:space="preserve">    GRANTS</t>
  </si>
  <si>
    <t xml:space="preserve">    TAG</t>
  </si>
  <si>
    <t xml:space="preserve">  MISC</t>
  </si>
  <si>
    <t>INTEREST</t>
  </si>
  <si>
    <t>REBATES</t>
  </si>
  <si>
    <t>Fete proceeds</t>
  </si>
  <si>
    <t>TOTAL RECONCILED BALANCE:</t>
  </si>
  <si>
    <t>Sports Equip - Cricket Wickets</t>
  </si>
  <si>
    <t>Balance:</t>
  </si>
  <si>
    <t>SIDs</t>
  </si>
  <si>
    <t>SLRs</t>
  </si>
  <si>
    <t>AEDs</t>
  </si>
  <si>
    <t>Retractable Lighting Co.</t>
  </si>
  <si>
    <t>RECONCILED WITH BANK STATEMENT:</t>
  </si>
  <si>
    <t>Courtstall - Post Caps</t>
  </si>
  <si>
    <t>Courtstall - New tennis net</t>
  </si>
  <si>
    <t>TOTAL PC FUNDS:</t>
  </si>
  <si>
    <t>Clearway Sport (Tennis Court Maintenance)</t>
  </si>
  <si>
    <t xml:space="preserve">BGS Maintenance Ltd (Cricket Wicket Extn.) </t>
  </si>
  <si>
    <t>T Stratton-Brown re. Tennis Court Lighting</t>
  </si>
  <si>
    <t>Difference:</t>
  </si>
  <si>
    <t>Unreconciled Transactions</t>
  </si>
  <si>
    <t>Mel &amp; George Bacon - VHC Donation</t>
  </si>
  <si>
    <t>Sarah Haswell re. moss killer for tennis court</t>
  </si>
  <si>
    <t xml:space="preserve">VAT to Reclaim </t>
  </si>
  <si>
    <t>TVBC Precept</t>
  </si>
  <si>
    <t>Date</t>
  </si>
  <si>
    <t>DETAILS</t>
  </si>
  <si>
    <t>EXPENDITURE</t>
  </si>
  <si>
    <t>CASHBOOK:</t>
  </si>
  <si>
    <t>AG&amp;G Timber - Gazebo repair (TC Funds)</t>
  </si>
  <si>
    <t>AG&amp;G Timber - Gazebo repairs</t>
  </si>
  <si>
    <t xml:space="preserve">PLAYING </t>
  </si>
  <si>
    <t>FIELD/SPORT</t>
  </si>
  <si>
    <t>DONATIONS</t>
  </si>
  <si>
    <t>Tangley Allotment Group (TAG) Rent</t>
  </si>
  <si>
    <t>HT re. SLR Signs 25% Contribution</t>
  </si>
  <si>
    <t>VD re. SLR Signs 25% Contribution</t>
  </si>
  <si>
    <t>SPORTS/PLAY</t>
  </si>
  <si>
    <t>EQUIPMENT</t>
  </si>
  <si>
    <t>BANK RECONCILIATION 2025/26</t>
  </si>
  <si>
    <t>Clerks Expenses</t>
  </si>
  <si>
    <t>Simon Nightingale (SLR Maint.)</t>
  </si>
  <si>
    <t>Capes Farms Footpaths (Apr 24)</t>
  </si>
  <si>
    <t>Capes Farms Footpaths (Apr 25)</t>
  </si>
  <si>
    <t>Hysons PAYE admin</t>
  </si>
  <si>
    <t>TVBC CAF re. PlayQuest deposit 50%</t>
  </si>
  <si>
    <t>Community Asset Fund Grant less deposit payment</t>
  </si>
  <si>
    <t>Bank Intererst</t>
  </si>
  <si>
    <t>TVBC re. Grounds Maintenance DD</t>
  </si>
  <si>
    <t>HMRC VAT Refund</t>
  </si>
  <si>
    <t>Clerks Salary (April)</t>
  </si>
  <si>
    <t>HMRC re. PAYE</t>
  </si>
  <si>
    <t>TVBC Precept (50%)</t>
  </si>
  <si>
    <t>Expense</t>
  </si>
  <si>
    <t>Income</t>
  </si>
  <si>
    <t>John Murray - Internal Audit Fee</t>
  </si>
  <si>
    <t>Simon Nightingale - SID Management 1mth</t>
  </si>
  <si>
    <t>Clerks Expenses - Mileage to audit/ink</t>
  </si>
  <si>
    <t>Corido re. 7 benches for playing field</t>
  </si>
  <si>
    <t>Clerks Salary (May)</t>
  </si>
  <si>
    <t>Hysons re. PAYE Admin (May)</t>
  </si>
  <si>
    <t>Ostman Homes re. VH Pergola</t>
  </si>
  <si>
    <t>Dragon Technology - TPTC Booking App</t>
  </si>
  <si>
    <t>Tennis court funds</t>
  </si>
  <si>
    <t>Gallagher Insurance Premium</t>
  </si>
  <si>
    <t>PlayQuest - Childrens Play Area</t>
  </si>
  <si>
    <t>Dragon Technology Ltd</t>
  </si>
  <si>
    <t>(VAT £2,824.03 &amp; CAF Grant)</t>
  </si>
  <si>
    <t>Section 106 Developer Contributions</t>
  </si>
  <si>
    <t>Clearway Sport - Tennis Court Painting</t>
  </si>
  <si>
    <t>Clerks Salary (June)</t>
  </si>
  <si>
    <t>Redlynch Leisure - Table Tennis Table</t>
  </si>
  <si>
    <t>Hysons re. PAYE Admin (Apr)</t>
  </si>
  <si>
    <t>TVBC Grounds Maintenance</t>
  </si>
  <si>
    <t>Bank Interest</t>
  </si>
  <si>
    <t>Ace Liftaway - Port-a-loo</t>
  </si>
  <si>
    <t>Clerks Expenses - Ink Cartridge</t>
  </si>
  <si>
    <t>Tangley Parish VH - Court Booking Fees</t>
  </si>
  <si>
    <t>Simon Nightingale re. SLR Management</t>
  </si>
  <si>
    <t>50/50 with VD/HT</t>
  </si>
  <si>
    <t>Simon Nightingale re. SID Management</t>
  </si>
  <si>
    <t>The Close - Grants/Donations to VGA</t>
  </si>
  <si>
    <t>HT re. SLR Management</t>
  </si>
  <si>
    <t>VD re. SLR Management</t>
  </si>
  <si>
    <t>HALC Subscription</t>
  </si>
  <si>
    <t>Andover Groundworks - Benches</t>
  </si>
  <si>
    <t>TVBC re. Grounds Maintenance</t>
  </si>
  <si>
    <t>TVBC Community Asset Fund Grant</t>
  </si>
  <si>
    <t>Penton Mewsey PC re. So Recycle</t>
  </si>
  <si>
    <t>JB Corrie - Rebound Wall Extn.</t>
  </si>
  <si>
    <t>Ace Liftaway - July</t>
  </si>
  <si>
    <t>BDO LLP - External Audit Fee</t>
  </si>
  <si>
    <t>Clerks Expenses - A4 Paper</t>
  </si>
  <si>
    <t>Clerks Salary (August)</t>
  </si>
  <si>
    <t>Hysons re. PAYE admin</t>
  </si>
  <si>
    <t>Ace Liftaway - August</t>
  </si>
  <si>
    <t>Clerks Salary (Sept)</t>
  </si>
  <si>
    <t>The Defit Store</t>
  </si>
  <si>
    <t>Chairman's Allowance - Malverley's</t>
  </si>
  <si>
    <t>Hysons re. PAYE Admin</t>
  </si>
  <si>
    <t>Penton Mewsey PC re. So Recycle Legal</t>
  </si>
  <si>
    <t>PCC re. Cemetery Maintenance</t>
  </si>
  <si>
    <t>JB Corrie - Rebound fence walls</t>
  </si>
  <si>
    <t>TVBC Precept 50%</t>
  </si>
  <si>
    <t>Tangley Flower &amp; Produce Show</t>
  </si>
  <si>
    <t>VAT Reclaimed</t>
  </si>
  <si>
    <t>Hysons re. PAYE</t>
  </si>
  <si>
    <t>Simon Nightingale re. SIDs</t>
  </si>
  <si>
    <t xml:space="preserve">Simon Nightingale re. SLRs 50/50  VD/HT </t>
  </si>
  <si>
    <t>Clerks Salary (Oct)</t>
  </si>
  <si>
    <t>Clerks Expenses - Ink Carts.</t>
  </si>
  <si>
    <t>Brian Comley - Hearing Loop Parts</t>
  </si>
  <si>
    <t>Capes Farm - Permissive Paths</t>
  </si>
  <si>
    <t>Andover Rubber Stamp - Plaques</t>
  </si>
  <si>
    <t>Royal British Legion Poppy Appeal</t>
  </si>
  <si>
    <t>Ace Liftaway (Sept)</t>
  </si>
  <si>
    <t>Ace Liftaway (Oct)</t>
  </si>
  <si>
    <t>Clerks Salary (Nov)</t>
  </si>
  <si>
    <t>FOOTPATHS</t>
  </si>
  <si>
    <t>Ace Liftaway - Sept</t>
  </si>
  <si>
    <t xml:space="preserve">SIDs </t>
  </si>
  <si>
    <t>Tennis Court Funds</t>
  </si>
  <si>
    <t>Spear Electrical - Tangley AED Cabinet</t>
  </si>
  <si>
    <t>Ace Liftaway (Nov)</t>
  </si>
  <si>
    <t>Parish Online - Website/E-mail provision</t>
  </si>
  <si>
    <t>To Reclaim:</t>
  </si>
  <si>
    <t>VD re. share of SLR Battery</t>
  </si>
  <si>
    <t>HD re. share of SLR Battery</t>
  </si>
  <si>
    <t>The Defib Store - AED Pad Pack TOB&amp;C</t>
  </si>
  <si>
    <t>Ace Liftaway (Dec)</t>
  </si>
  <si>
    <t>Clerks Salary (Dec)</t>
  </si>
  <si>
    <t>ICO Subscription</t>
  </si>
  <si>
    <t>Lawrence Leask re. HDMI Cable</t>
  </si>
  <si>
    <t xml:space="preserve"> £1k Eng Rural/ £200 P Booth</t>
  </si>
  <si>
    <t>The Defib Store - SLR Battery</t>
  </si>
  <si>
    <t>HT re. SLR signs</t>
  </si>
  <si>
    <t>VD re. SLR signs</t>
  </si>
  <si>
    <t>Lawrence Leask - VGA Inquiry Expenses</t>
  </si>
  <si>
    <t>Clerk's Expenses - Stationery</t>
  </si>
  <si>
    <t>Clerk's Expenses - MS Office Sub</t>
  </si>
  <si>
    <t>TVBC re. hedge cutting</t>
  </si>
  <si>
    <t>Village Hall CIO - hedge cutting contribution</t>
  </si>
  <si>
    <t xml:space="preserve">Clerks Salary </t>
  </si>
  <si>
    <t>Clerks Salary (Feb)</t>
  </si>
  <si>
    <t>Ace Liftaway (Jan)</t>
  </si>
  <si>
    <t>Clerks Salary (Mar)</t>
  </si>
  <si>
    <t>TVBC re. matter for table tennis area</t>
  </si>
  <si>
    <t>Village Hall - hedge cutting contribution</t>
  </si>
  <si>
    <t>Ace Liftaway</t>
  </si>
  <si>
    <t>TVBC re. table tennis matting</t>
  </si>
  <si>
    <t>Reclaimed: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</si>
</sst>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.00;[Red]&quot;£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0">
    <xf numFmtId="0" fontId="0" fillId="0" borderId="0" xfId="0"/>
    <xf numFmtId="8" fontId="0" fillId="0" borderId="0" xfId="0" applyNumberFormat="1"/>
    <xf numFmtId="0" fontId="2" fillId="0" borderId="0" xfId="0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4" fillId="0" borderId="0" xfId="0" applyFont="1"/>
    <xf numFmtId="40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164" fontId="3" fillId="0" borderId="0" xfId="0" applyNumberFormat="1" applyFont="1"/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 applyAlignment="1">
      <alignment horizontal="right"/>
    </xf>
    <xf numFmtId="8" fontId="3" fillId="0" borderId="0" xfId="0" applyNumberFormat="1" applyFont="1" applyAlignment="1">
      <alignment horizontal="right"/>
    </xf>
    <xf numFmtId="8" fontId="0" fillId="0" borderId="0" xfId="0" applyNumberFormat="1" applyAlignment="1">
      <alignment horizontal="center"/>
    </xf>
    <xf numFmtId="164" fontId="4" fillId="0" borderId="0" xfId="0" applyNumberFormat="1" applyFont="1"/>
    <xf numFmtId="8" fontId="4" fillId="0" borderId="0" xfId="0" applyNumberFormat="1" applyFont="1"/>
    <xf numFmtId="8" fontId="2" fillId="0" borderId="1" xfId="0" applyNumberFormat="1" applyFont="1" applyBorder="1"/>
    <xf numFmtId="0" fontId="7" fillId="0" borderId="0" xfId="0" applyFont="1"/>
    <xf numFmtId="40" fontId="3" fillId="0" borderId="0" xfId="0" applyNumberFormat="1" applyFont="1"/>
    <xf numFmtId="164" fontId="8" fillId="0" borderId="0" xfId="0" applyNumberFormat="1" applyFont="1"/>
    <xf numFmtId="8" fontId="8" fillId="0" borderId="0" xfId="0" applyNumberFormat="1" applyFont="1"/>
    <xf numFmtId="0" fontId="0" fillId="0" borderId="0" xfId="0" applyAlignment="1">
      <alignment horizontal="left"/>
    </xf>
    <xf numFmtId="1" fontId="0" fillId="0" borderId="0" xfId="0" applyNumberFormat="1"/>
    <xf numFmtId="8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4" fontId="0" fillId="0" borderId="0" xfId="0" applyNumberFormat="1"/>
    <xf numFmtId="164" fontId="2" fillId="0" borderId="0" xfId="0" applyNumberFormat="1" applyFont="1"/>
    <xf numFmtId="4" fontId="2" fillId="0" borderId="0" xfId="0" applyNumberFormat="1" applyFont="1"/>
    <xf numFmtId="8" fontId="2" fillId="2" borderId="0" xfId="0" applyNumberFormat="1" applyFont="1" applyFill="1"/>
    <xf numFmtId="0" fontId="9" fillId="0" borderId="0" xfId="0" applyFont="1"/>
    <xf numFmtId="8" fontId="2" fillId="2" borderId="2" xfId="0" applyNumberFormat="1" applyFont="1" applyFill="1" applyBorder="1"/>
    <xf numFmtId="164" fontId="0" fillId="0" borderId="0" xfId="0" applyNumberFormat="1" applyAlignment="1">
      <alignment horizontal="right"/>
    </xf>
    <xf numFmtId="8" fontId="0" fillId="0" borderId="1" xfId="0" applyNumberFormat="1" applyBorder="1"/>
    <xf numFmtId="8" fontId="3" fillId="0" borderId="1" xfId="0" applyNumberFormat="1" applyFont="1" applyBorder="1"/>
    <xf numFmtId="164" fontId="0" fillId="0" borderId="1" xfId="0" applyNumberFormat="1" applyBorder="1"/>
    <xf numFmtId="44" fontId="0" fillId="0" borderId="0" xfId="3" applyFont="1"/>
    <xf numFmtId="0" fontId="12" fillId="0" borderId="0" xfId="0" applyFont="1"/>
    <xf numFmtId="44" fontId="3" fillId="0" borderId="0" xfId="3" applyFont="1"/>
    <xf numFmtId="44" fontId="5" fillId="0" borderId="0" xfId="3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15" fontId="0" fillId="0" borderId="0" xfId="0" applyNumberFormat="1"/>
    <xf numFmtId="8" fontId="2" fillId="0" borderId="2" xfId="0" applyNumberFormat="1" applyFont="1" applyBorder="1"/>
    <xf numFmtId="14" fontId="0" fillId="0" borderId="0" xfId="0" applyNumberForma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5" fontId="0" fillId="0" borderId="0" xfId="0" applyNumberFormat="1" applyAlignment="1">
      <alignment horizontal="right"/>
    </xf>
    <xf numFmtId="15" fontId="3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5" fontId="0" fillId="0" borderId="0" xfId="0" applyNumberFormat="1" applyAlignment="1">
      <alignment horizontal="center"/>
    </xf>
    <xf numFmtId="1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3" fillId="0" borderId="0" xfId="0" applyNumberFormat="1" applyFont="1"/>
    <xf numFmtId="0" fontId="6" fillId="0" borderId="0" xfId="0" applyFont="1" applyAlignment="1">
      <alignment horizontal="left"/>
    </xf>
    <xf numFmtId="8" fontId="2" fillId="2" borderId="1" xfId="0" applyNumberFormat="1" applyFont="1" applyFill="1" applyBorder="1"/>
    <xf numFmtId="8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</cellXfs>
  <cellStyles count="4">
    <cellStyle name="Currency" xfId="3" builtinId="4"/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327</xdr:row>
      <xdr:rowOff>136264</xdr:rowOff>
    </xdr:from>
    <xdr:to>
      <xdr:col>4</xdr:col>
      <xdr:colOff>741381</xdr:colOff>
      <xdr:row>331</xdr:row>
      <xdr:rowOff>99060</xdr:rowOff>
    </xdr:to>
    <xdr:pic>
      <xdr:nvPicPr>
        <xdr:cNvPr id="3" name="Picture 2" descr="LogoGreen">
          <a:extLst>
            <a:ext uri="{FF2B5EF4-FFF2-40B4-BE49-F238E27FC236}">
              <a16:creationId xmlns:a16="http://schemas.microsoft.com/office/drawing/2014/main" id="{5A411C4F-9122-4263-848A-79098D4F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5640" y="38190544"/>
          <a:ext cx="634701" cy="663836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8"/>
  <sheetViews>
    <sheetView tabSelected="1" topLeftCell="A200" zoomScale="85" zoomScaleNormal="85" workbookViewId="0">
      <selection activeCell="A216" sqref="A216:Q327"/>
    </sheetView>
  </sheetViews>
  <sheetFormatPr defaultRowHeight="13.2" x14ac:dyDescent="0.25"/>
  <cols>
    <col min="1" max="1" width="10.109375" style="9" bestFit="1" customWidth="1"/>
    <col min="3" max="3" width="10.6640625" customWidth="1"/>
    <col min="4" max="4" width="15.6640625" customWidth="1"/>
    <col min="5" max="6" width="11.6640625" customWidth="1"/>
    <col min="7" max="7" width="12.6640625" customWidth="1"/>
    <col min="8" max="8" width="12.33203125" customWidth="1"/>
    <col min="9" max="9" width="11" customWidth="1"/>
    <col min="10" max="10" width="11.6640625" customWidth="1"/>
    <col min="11" max="11" width="10.109375" customWidth="1"/>
    <col min="12" max="12" width="9.6640625" bestFit="1" customWidth="1"/>
    <col min="13" max="13" width="10.33203125" customWidth="1"/>
    <col min="14" max="14" width="10.109375" bestFit="1" customWidth="1"/>
    <col min="15" max="15" width="9.88671875" customWidth="1"/>
    <col min="16" max="17" width="10.109375" bestFit="1" customWidth="1"/>
    <col min="18" max="18" width="10.33203125" bestFit="1" customWidth="1"/>
  </cols>
  <sheetData>
    <row r="1" spans="1:8" ht="17.399999999999999" x14ac:dyDescent="0.3">
      <c r="A1" s="66" t="s">
        <v>201</v>
      </c>
      <c r="C1" s="48"/>
    </row>
    <row r="2" spans="1:8" x14ac:dyDescent="0.25">
      <c r="A2" s="28"/>
      <c r="C2" s="28" t="s">
        <v>0</v>
      </c>
      <c r="D2" s="60">
        <v>46112</v>
      </c>
      <c r="E2" s="1" t="s">
        <v>2</v>
      </c>
      <c r="F2" s="1">
        <v>7452.4</v>
      </c>
      <c r="G2" s="2"/>
    </row>
    <row r="3" spans="1:8" x14ac:dyDescent="0.25">
      <c r="D3" s="48"/>
      <c r="E3" s="1" t="s">
        <v>1</v>
      </c>
      <c r="F3" s="1">
        <v>100</v>
      </c>
      <c r="G3" s="1"/>
    </row>
    <row r="4" spans="1:8" x14ac:dyDescent="0.25">
      <c r="E4" s="1"/>
      <c r="F4" s="1"/>
    </row>
    <row r="5" spans="1:8" ht="13.8" thickBot="1" x14ac:dyDescent="0.3">
      <c r="C5" s="2" t="s">
        <v>167</v>
      </c>
      <c r="E5" s="1"/>
      <c r="F5" s="37">
        <f>SUM(F2:F4)</f>
        <v>7552.4</v>
      </c>
      <c r="G5" s="5" t="s">
        <v>121</v>
      </c>
      <c r="H5" s="1"/>
    </row>
    <row r="6" spans="1:8" x14ac:dyDescent="0.25">
      <c r="E6" s="1"/>
      <c r="F6" s="19"/>
      <c r="H6" s="11"/>
    </row>
    <row r="7" spans="1:8" x14ac:dyDescent="0.25">
      <c r="A7" s="61" t="s">
        <v>187</v>
      </c>
      <c r="B7" s="2" t="s">
        <v>182</v>
      </c>
      <c r="E7" s="68" t="s">
        <v>215</v>
      </c>
      <c r="F7" s="68" t="s">
        <v>216</v>
      </c>
      <c r="H7" s="1"/>
    </row>
    <row r="8" spans="1:8" x14ac:dyDescent="0.25">
      <c r="B8" s="5" t="s">
        <v>185</v>
      </c>
      <c r="E8" s="1"/>
      <c r="F8" s="1">
        <f>-Q323</f>
        <v>1802.9816666666661</v>
      </c>
    </row>
    <row r="9" spans="1:8" x14ac:dyDescent="0.25">
      <c r="E9" s="1"/>
    </row>
    <row r="10" spans="1:8" x14ac:dyDescent="0.25">
      <c r="A10" s="69">
        <v>46112</v>
      </c>
      <c r="C10" s="2" t="s">
        <v>151</v>
      </c>
      <c r="D10" s="1"/>
      <c r="E10" s="1"/>
      <c r="F10" s="23">
        <f>SUM(E8:F9)+F5</f>
        <v>9355.3816666666662</v>
      </c>
      <c r="G10" s="3"/>
    </row>
    <row r="11" spans="1:8" x14ac:dyDescent="0.25">
      <c r="C11" s="2"/>
      <c r="D11" s="1"/>
      <c r="E11" s="1"/>
      <c r="F11" s="3"/>
      <c r="G11" s="3"/>
    </row>
    <row r="12" spans="1:8" x14ac:dyDescent="0.25">
      <c r="B12" s="5" t="s">
        <v>133</v>
      </c>
      <c r="E12" s="1"/>
      <c r="F12" s="4">
        <f>J505</f>
        <v>833.71333333333405</v>
      </c>
      <c r="G12" s="1"/>
    </row>
    <row r="13" spans="1:8" x14ac:dyDescent="0.25">
      <c r="B13" s="5" t="s">
        <v>243</v>
      </c>
      <c r="E13" s="1">
        <f>F13+F12</f>
        <v>2033.713333333334</v>
      </c>
      <c r="F13" s="4">
        <v>1200</v>
      </c>
      <c r="G13" s="4" t="s">
        <v>295</v>
      </c>
    </row>
    <row r="14" spans="1:8" x14ac:dyDescent="0.25">
      <c r="G14" s="3"/>
    </row>
    <row r="15" spans="1:8" x14ac:dyDescent="0.25">
      <c r="C15" s="2" t="s">
        <v>177</v>
      </c>
      <c r="D15" s="1"/>
      <c r="E15" s="50"/>
      <c r="F15" s="67">
        <f>F10-F12-F13</f>
        <v>7321.6683333333312</v>
      </c>
      <c r="G15" s="3"/>
    </row>
    <row r="16" spans="1:8" x14ac:dyDescent="0.25">
      <c r="C16" s="2"/>
      <c r="D16" s="1"/>
      <c r="E16" s="50"/>
      <c r="F16" s="3"/>
      <c r="G16" s="3"/>
    </row>
    <row r="17" spans="1:8" ht="15.6" x14ac:dyDescent="0.3">
      <c r="A17" s="8" t="s">
        <v>190</v>
      </c>
      <c r="C17" s="2"/>
      <c r="D17" s="1"/>
      <c r="E17" s="1"/>
      <c r="F17" s="3"/>
      <c r="G17" s="3"/>
    </row>
    <row r="18" spans="1:8" x14ac:dyDescent="0.25">
      <c r="A18" s="54">
        <v>45747</v>
      </c>
      <c r="C18" t="s">
        <v>0</v>
      </c>
      <c r="D18" s="5"/>
      <c r="E18" s="1" t="s">
        <v>2</v>
      </c>
      <c r="F18" s="1">
        <v>32032.89</v>
      </c>
    </row>
    <row r="19" spans="1:8" x14ac:dyDescent="0.25">
      <c r="E19" s="1" t="s">
        <v>1</v>
      </c>
      <c r="F19" s="1">
        <v>100</v>
      </c>
      <c r="G19" s="5"/>
    </row>
    <row r="20" spans="1:8" ht="13.8" thickBot="1" x14ac:dyDescent="0.3">
      <c r="C20" s="2" t="s">
        <v>167</v>
      </c>
      <c r="E20" s="1"/>
      <c r="F20" s="49">
        <f>SUM(F18:F19)</f>
        <v>32132.89</v>
      </c>
      <c r="G20" s="1"/>
    </row>
    <row r="21" spans="1:8" x14ac:dyDescent="0.25">
      <c r="A21" s="61" t="s">
        <v>187</v>
      </c>
      <c r="B21" s="6"/>
      <c r="F21" s="16"/>
    </row>
    <row r="22" spans="1:8" x14ac:dyDescent="0.25">
      <c r="A22" s="60">
        <v>45754</v>
      </c>
      <c r="B22" s="5" t="s">
        <v>186</v>
      </c>
      <c r="E22" s="1"/>
      <c r="F22" s="4">
        <v>9000</v>
      </c>
      <c r="H22" s="1"/>
    </row>
    <row r="23" spans="1:8" x14ac:dyDescent="0.25">
      <c r="A23" s="60">
        <v>45754</v>
      </c>
      <c r="B23" s="5" t="s">
        <v>202</v>
      </c>
      <c r="E23" s="1">
        <v>-33.840000000000003</v>
      </c>
      <c r="F23" s="4"/>
      <c r="H23" s="1"/>
    </row>
    <row r="24" spans="1:8" x14ac:dyDescent="0.25">
      <c r="A24" s="60">
        <v>45755</v>
      </c>
      <c r="B24" s="5" t="s">
        <v>203</v>
      </c>
      <c r="E24" s="1">
        <v>-615.96</v>
      </c>
      <c r="F24" s="4"/>
      <c r="H24" s="1"/>
    </row>
    <row r="25" spans="1:8" x14ac:dyDescent="0.25">
      <c r="A25" s="60">
        <v>45755</v>
      </c>
      <c r="B25" s="5" t="s">
        <v>204</v>
      </c>
      <c r="E25" s="1">
        <v>-900</v>
      </c>
      <c r="F25" s="4"/>
      <c r="H25" s="1"/>
    </row>
    <row r="26" spans="1:8" x14ac:dyDescent="0.25">
      <c r="A26" s="60">
        <v>45755</v>
      </c>
      <c r="B26" s="5" t="s">
        <v>205</v>
      </c>
      <c r="E26" s="1">
        <v>-900</v>
      </c>
      <c r="F26" s="4"/>
      <c r="H26" s="1"/>
    </row>
    <row r="27" spans="1:8" x14ac:dyDescent="0.25">
      <c r="A27" s="60">
        <v>45755</v>
      </c>
      <c r="B27" s="5" t="s">
        <v>196</v>
      </c>
      <c r="E27" s="1"/>
      <c r="F27" s="4">
        <v>50</v>
      </c>
      <c r="H27" s="1"/>
    </row>
    <row r="28" spans="1:8" x14ac:dyDescent="0.25">
      <c r="A28" s="60">
        <v>45756</v>
      </c>
      <c r="B28" s="5" t="s">
        <v>206</v>
      </c>
      <c r="E28" s="1">
        <v>-18</v>
      </c>
      <c r="F28" s="4"/>
      <c r="H28" s="1"/>
    </row>
    <row r="29" spans="1:8" x14ac:dyDescent="0.25">
      <c r="A29" s="60">
        <v>45761</v>
      </c>
      <c r="B29" s="5" t="s">
        <v>207</v>
      </c>
      <c r="E29" s="1"/>
      <c r="F29" s="4">
        <v>1410.36</v>
      </c>
      <c r="H29" s="1"/>
    </row>
    <row r="30" spans="1:8" x14ac:dyDescent="0.25">
      <c r="A30" s="60">
        <v>45762</v>
      </c>
      <c r="B30" s="5" t="s">
        <v>210</v>
      </c>
      <c r="E30" s="1">
        <v>-103.7</v>
      </c>
      <c r="F30" s="4"/>
      <c r="H30" s="1"/>
    </row>
    <row r="31" spans="1:8" x14ac:dyDescent="0.25">
      <c r="A31" s="60">
        <v>45764</v>
      </c>
      <c r="B31" s="5" t="s">
        <v>211</v>
      </c>
      <c r="F31" s="1">
        <v>1283.8399999999999</v>
      </c>
      <c r="H31" s="1"/>
    </row>
    <row r="32" spans="1:8" x14ac:dyDescent="0.25">
      <c r="A32" s="60">
        <v>45769</v>
      </c>
      <c r="B32" s="5" t="s">
        <v>197</v>
      </c>
      <c r="E32" s="1"/>
      <c r="F32" s="4">
        <v>153.99</v>
      </c>
      <c r="H32" s="1"/>
    </row>
    <row r="33" spans="1:8" x14ac:dyDescent="0.25">
      <c r="A33" s="60">
        <v>45769</v>
      </c>
      <c r="B33" s="5" t="s">
        <v>198</v>
      </c>
      <c r="E33" s="1"/>
      <c r="F33" s="4">
        <v>153.99</v>
      </c>
      <c r="H33" s="1"/>
    </row>
    <row r="34" spans="1:8" x14ac:dyDescent="0.25">
      <c r="A34" s="60">
        <v>45770</v>
      </c>
      <c r="B34" s="5" t="s">
        <v>212</v>
      </c>
      <c r="E34" s="1">
        <v>-445.37</v>
      </c>
      <c r="F34" s="4"/>
      <c r="H34" s="1"/>
    </row>
    <row r="35" spans="1:8" x14ac:dyDescent="0.25">
      <c r="A35" s="60">
        <v>45770</v>
      </c>
      <c r="B35" s="5" t="s">
        <v>213</v>
      </c>
      <c r="E35" s="1">
        <v>-30.6</v>
      </c>
      <c r="F35" s="4"/>
      <c r="H35" s="1"/>
    </row>
    <row r="36" spans="1:8" x14ac:dyDescent="0.25">
      <c r="A36" s="60">
        <v>45777</v>
      </c>
      <c r="B36" s="5" t="s">
        <v>209</v>
      </c>
      <c r="E36" s="1"/>
      <c r="F36" s="4">
        <v>38.42</v>
      </c>
      <c r="H36" s="1"/>
    </row>
    <row r="37" spans="1:8" s="5" customFormat="1" x14ac:dyDescent="0.25">
      <c r="A37" s="60">
        <v>45786</v>
      </c>
      <c r="B37" s="5" t="s">
        <v>234</v>
      </c>
      <c r="E37" s="19">
        <v>-18</v>
      </c>
      <c r="F37" s="14"/>
      <c r="H37" s="4"/>
    </row>
    <row r="38" spans="1:8" x14ac:dyDescent="0.25">
      <c r="A38" s="60">
        <v>45798</v>
      </c>
      <c r="B38" s="5" t="s">
        <v>217</v>
      </c>
      <c r="E38" s="1">
        <v>-215</v>
      </c>
      <c r="F38" s="4"/>
      <c r="G38" s="5"/>
      <c r="H38" s="1"/>
    </row>
    <row r="39" spans="1:8" x14ac:dyDescent="0.25">
      <c r="A39" s="60">
        <v>45798</v>
      </c>
      <c r="B39" s="5" t="s">
        <v>218</v>
      </c>
      <c r="E39" s="1">
        <v>-320.60000000000002</v>
      </c>
      <c r="F39" s="4"/>
      <c r="G39" s="5"/>
      <c r="H39" s="1"/>
    </row>
    <row r="40" spans="1:8" x14ac:dyDescent="0.25">
      <c r="A40" s="60">
        <v>45798</v>
      </c>
      <c r="B40" s="5" t="s">
        <v>219</v>
      </c>
      <c r="E40" s="1">
        <v>-61.91</v>
      </c>
      <c r="F40" s="4"/>
      <c r="G40" s="5"/>
      <c r="H40" s="1"/>
    </row>
    <row r="41" spans="1:8" x14ac:dyDescent="0.25">
      <c r="A41" s="60">
        <v>45791</v>
      </c>
      <c r="B41" s="5" t="s">
        <v>220</v>
      </c>
      <c r="E41" s="1">
        <v>-2833</v>
      </c>
      <c r="F41" s="4"/>
      <c r="G41" s="5"/>
      <c r="H41" s="1"/>
    </row>
    <row r="42" spans="1:8" x14ac:dyDescent="0.25">
      <c r="A42" s="60">
        <v>45792</v>
      </c>
      <c r="B42" s="5" t="s">
        <v>235</v>
      </c>
      <c r="E42" s="1">
        <v>-103.7</v>
      </c>
      <c r="F42" s="4"/>
      <c r="G42" s="5"/>
      <c r="H42" s="1"/>
    </row>
    <row r="43" spans="1:8" x14ac:dyDescent="0.25">
      <c r="A43" s="60">
        <v>45798</v>
      </c>
      <c r="B43" s="5" t="s">
        <v>223</v>
      </c>
      <c r="E43" s="1">
        <v>-3762.6</v>
      </c>
      <c r="F43" s="4"/>
      <c r="G43" s="5"/>
      <c r="H43" s="1"/>
    </row>
    <row r="44" spans="1:8" x14ac:dyDescent="0.25">
      <c r="A44" s="60">
        <v>45803</v>
      </c>
      <c r="B44" s="5" t="s">
        <v>221</v>
      </c>
      <c r="E44" s="1">
        <v>-445.17</v>
      </c>
      <c r="F44" s="19"/>
      <c r="H44" s="1"/>
    </row>
    <row r="45" spans="1:8" x14ac:dyDescent="0.25">
      <c r="A45" s="60">
        <v>45803</v>
      </c>
      <c r="B45" s="5" t="s">
        <v>213</v>
      </c>
      <c r="E45" s="1">
        <v>-30.8</v>
      </c>
      <c r="F45" s="19"/>
      <c r="H45" s="1"/>
    </row>
    <row r="46" spans="1:8" x14ac:dyDescent="0.25">
      <c r="A46" s="60">
        <v>45804</v>
      </c>
      <c r="B46" s="5" t="s">
        <v>224</v>
      </c>
      <c r="E46" s="1">
        <v>-66.239999999999995</v>
      </c>
      <c r="F46" s="4" t="s">
        <v>225</v>
      </c>
      <c r="H46" s="1"/>
    </row>
    <row r="47" spans="1:8" x14ac:dyDescent="0.25">
      <c r="A47" s="60">
        <v>45804</v>
      </c>
      <c r="B47" s="5" t="s">
        <v>226</v>
      </c>
      <c r="E47" s="1">
        <v>-1075.4100000000001</v>
      </c>
      <c r="F47" s="19"/>
      <c r="H47" s="1"/>
    </row>
    <row r="48" spans="1:8" x14ac:dyDescent="0.25">
      <c r="A48" s="60">
        <v>45804</v>
      </c>
      <c r="B48" s="5" t="s">
        <v>227</v>
      </c>
      <c r="E48" s="1">
        <v>-16944.169999999998</v>
      </c>
      <c r="F48" s="4" t="s">
        <v>229</v>
      </c>
      <c r="H48" s="1"/>
    </row>
    <row r="49" spans="1:8" x14ac:dyDescent="0.25">
      <c r="A49" s="60">
        <v>45807</v>
      </c>
      <c r="B49" s="5" t="s">
        <v>236</v>
      </c>
      <c r="E49" s="1"/>
      <c r="F49" s="4">
        <v>33.479999999999997</v>
      </c>
      <c r="H49" s="1"/>
    </row>
    <row r="50" spans="1:8" x14ac:dyDescent="0.25">
      <c r="A50" s="53">
        <v>45810</v>
      </c>
      <c r="B50" s="5" t="s">
        <v>208</v>
      </c>
      <c r="E50" s="1"/>
      <c r="F50" s="11">
        <f>7247-1410.36</f>
        <v>5836.64</v>
      </c>
    </row>
    <row r="51" spans="1:8" x14ac:dyDescent="0.25">
      <c r="A51" s="53">
        <v>45817</v>
      </c>
      <c r="B51" s="5" t="s">
        <v>237</v>
      </c>
      <c r="E51" s="1">
        <v>-192</v>
      </c>
      <c r="F51" s="11"/>
    </row>
    <row r="52" spans="1:8" x14ac:dyDescent="0.25">
      <c r="A52" s="60">
        <v>45818</v>
      </c>
      <c r="B52" s="5" t="s">
        <v>222</v>
      </c>
      <c r="E52" s="1">
        <v>-18</v>
      </c>
      <c r="F52" s="4"/>
      <c r="H52" s="1"/>
    </row>
    <row r="53" spans="1:8" x14ac:dyDescent="0.25">
      <c r="A53" s="60">
        <v>45824</v>
      </c>
      <c r="B53" s="5" t="s">
        <v>248</v>
      </c>
      <c r="E53" s="1">
        <v>-103.7</v>
      </c>
      <c r="F53" s="4"/>
      <c r="H53" s="1"/>
    </row>
    <row r="54" spans="1:8" x14ac:dyDescent="0.25">
      <c r="A54" s="60">
        <v>45832</v>
      </c>
      <c r="B54" s="5" t="s">
        <v>239</v>
      </c>
      <c r="E54" s="1"/>
      <c r="F54" s="4">
        <v>270</v>
      </c>
      <c r="H54" s="1"/>
    </row>
    <row r="55" spans="1:8" x14ac:dyDescent="0.25">
      <c r="A55" s="60">
        <v>45833</v>
      </c>
      <c r="B55" s="5" t="s">
        <v>231</v>
      </c>
      <c r="E55" s="1">
        <v>-3024</v>
      </c>
      <c r="F55" s="4" t="s">
        <v>225</v>
      </c>
      <c r="H55" s="1"/>
    </row>
    <row r="56" spans="1:8" x14ac:dyDescent="0.25">
      <c r="A56" s="60">
        <v>45833</v>
      </c>
      <c r="B56" s="5" t="s">
        <v>233</v>
      </c>
      <c r="E56" s="1">
        <v>-5010</v>
      </c>
      <c r="F56" s="4"/>
      <c r="H56" s="1"/>
    </row>
    <row r="57" spans="1:8" x14ac:dyDescent="0.25">
      <c r="A57" s="60">
        <v>45833</v>
      </c>
      <c r="B57" s="5" t="s">
        <v>232</v>
      </c>
      <c r="E57" s="1">
        <v>-445.37</v>
      </c>
      <c r="F57" s="4"/>
      <c r="H57" s="1"/>
    </row>
    <row r="58" spans="1:8" x14ac:dyDescent="0.25">
      <c r="A58" s="60">
        <v>45833</v>
      </c>
      <c r="B58" s="5" t="s">
        <v>213</v>
      </c>
      <c r="E58" s="1">
        <v>-30.6</v>
      </c>
      <c r="F58" s="4"/>
      <c r="H58" s="1"/>
    </row>
    <row r="59" spans="1:8" x14ac:dyDescent="0.25">
      <c r="A59" s="60">
        <v>45838</v>
      </c>
      <c r="B59" s="5" t="s">
        <v>236</v>
      </c>
      <c r="E59" s="1"/>
      <c r="F59" s="4">
        <v>17.489999999999998</v>
      </c>
      <c r="H59" s="1"/>
    </row>
    <row r="60" spans="1:8" x14ac:dyDescent="0.25">
      <c r="A60" s="60">
        <v>45846</v>
      </c>
      <c r="B60" s="5" t="s">
        <v>238</v>
      </c>
      <c r="E60" s="1">
        <v>-37</v>
      </c>
      <c r="F60" s="4"/>
      <c r="H60" s="1"/>
    </row>
    <row r="61" spans="1:8" x14ac:dyDescent="0.25">
      <c r="A61" s="60">
        <v>45846</v>
      </c>
      <c r="B61" s="5" t="s">
        <v>244</v>
      </c>
      <c r="E61" s="1"/>
      <c r="F61" s="4">
        <v>159.54</v>
      </c>
      <c r="H61" s="1"/>
    </row>
    <row r="62" spans="1:8" x14ac:dyDescent="0.25">
      <c r="A62" s="60">
        <v>45846</v>
      </c>
      <c r="B62" s="5" t="s">
        <v>245</v>
      </c>
      <c r="E62" s="1"/>
      <c r="F62" s="4">
        <v>159.54</v>
      </c>
      <c r="H62" s="1"/>
    </row>
    <row r="63" spans="1:8" x14ac:dyDescent="0.25">
      <c r="A63" s="60">
        <v>45849</v>
      </c>
      <c r="B63" s="5" t="s">
        <v>246</v>
      </c>
      <c r="E63" s="1">
        <v>-336</v>
      </c>
      <c r="F63" s="4"/>
      <c r="H63" s="1"/>
    </row>
    <row r="64" spans="1:8" x14ac:dyDescent="0.25">
      <c r="A64" s="60">
        <v>45849</v>
      </c>
      <c r="B64" s="5" t="s">
        <v>247</v>
      </c>
      <c r="E64" s="1">
        <v>-5040</v>
      </c>
      <c r="F64" s="4"/>
      <c r="H64" s="1"/>
    </row>
    <row r="65" spans="1:8" x14ac:dyDescent="0.25">
      <c r="A65" s="60">
        <v>45853</v>
      </c>
      <c r="B65" s="5" t="s">
        <v>248</v>
      </c>
      <c r="E65" s="1">
        <v>-103.7</v>
      </c>
      <c r="F65" s="4"/>
      <c r="H65" s="1"/>
    </row>
    <row r="66" spans="1:8" x14ac:dyDescent="0.25">
      <c r="A66" s="60">
        <v>45853</v>
      </c>
      <c r="B66" s="5" t="s">
        <v>222</v>
      </c>
      <c r="E66" s="1">
        <v>-18</v>
      </c>
      <c r="F66" s="4"/>
      <c r="H66" s="1"/>
    </row>
    <row r="67" spans="1:8" x14ac:dyDescent="0.25">
      <c r="A67" s="60">
        <v>45859</v>
      </c>
      <c r="B67" s="5" t="s">
        <v>230</v>
      </c>
      <c r="E67" s="1"/>
      <c r="F67" s="11">
        <v>5893.2</v>
      </c>
    </row>
    <row r="68" spans="1:8" x14ac:dyDescent="0.25">
      <c r="A68" s="60">
        <v>45862</v>
      </c>
      <c r="B68" s="5" t="s">
        <v>251</v>
      </c>
      <c r="E68" s="1">
        <v>-2160</v>
      </c>
      <c r="F68" s="11"/>
    </row>
    <row r="69" spans="1:8" x14ac:dyDescent="0.25">
      <c r="A69" s="60">
        <v>45863</v>
      </c>
      <c r="B69" s="5" t="s">
        <v>232</v>
      </c>
      <c r="E69" s="1">
        <v>-445.17</v>
      </c>
      <c r="F69" s="4"/>
      <c r="H69" s="1"/>
    </row>
    <row r="70" spans="1:8" x14ac:dyDescent="0.25">
      <c r="A70" s="60">
        <v>45863</v>
      </c>
      <c r="B70" s="5" t="s">
        <v>213</v>
      </c>
      <c r="E70" s="1">
        <v>-30.8</v>
      </c>
      <c r="F70" s="4"/>
      <c r="H70" s="1"/>
    </row>
    <row r="71" spans="1:8" x14ac:dyDescent="0.25">
      <c r="A71" s="60">
        <v>45866</v>
      </c>
      <c r="B71" s="5" t="s">
        <v>250</v>
      </c>
      <c r="E71" s="1">
        <v>-1000</v>
      </c>
      <c r="F71" s="4"/>
      <c r="H71" s="1"/>
    </row>
    <row r="72" spans="1:8" x14ac:dyDescent="0.25">
      <c r="A72" s="60">
        <v>45868</v>
      </c>
      <c r="B72" s="5" t="s">
        <v>236</v>
      </c>
      <c r="E72" s="1"/>
      <c r="F72" s="4">
        <v>9.5299999999999994</v>
      </c>
      <c r="H72" s="1"/>
    </row>
    <row r="73" spans="1:8" x14ac:dyDescent="0.25">
      <c r="A73" s="60">
        <v>45881</v>
      </c>
      <c r="B73" s="5" t="s">
        <v>240</v>
      </c>
      <c r="E73" s="1">
        <v>-638.16</v>
      </c>
      <c r="F73" s="4" t="s">
        <v>241</v>
      </c>
      <c r="H73" s="1"/>
    </row>
    <row r="74" spans="1:8" x14ac:dyDescent="0.25">
      <c r="A74" s="60">
        <v>45881</v>
      </c>
      <c r="B74" s="5" t="s">
        <v>242</v>
      </c>
      <c r="E74" s="1">
        <v>-961.8</v>
      </c>
      <c r="F74" s="4"/>
      <c r="H74" s="1"/>
    </row>
    <row r="75" spans="1:8" x14ac:dyDescent="0.25">
      <c r="A75" s="60">
        <v>45882</v>
      </c>
      <c r="B75" s="5" t="s">
        <v>252</v>
      </c>
      <c r="E75" s="1">
        <v>-99</v>
      </c>
      <c r="F75" s="4"/>
      <c r="H75" s="1"/>
    </row>
    <row r="76" spans="1:8" x14ac:dyDescent="0.25">
      <c r="A76" s="60">
        <v>45884</v>
      </c>
      <c r="B76" s="5" t="s">
        <v>235</v>
      </c>
      <c r="E76" s="1">
        <v>-103.7</v>
      </c>
      <c r="F76" s="4"/>
      <c r="H76" s="1"/>
    </row>
    <row r="77" spans="1:8" x14ac:dyDescent="0.25">
      <c r="A77" s="60">
        <v>45887</v>
      </c>
      <c r="B77" s="5" t="s">
        <v>256</v>
      </c>
      <c r="E77" s="1">
        <v>-18</v>
      </c>
      <c r="F77" s="4"/>
      <c r="H77" s="1"/>
    </row>
    <row r="78" spans="1:8" x14ac:dyDescent="0.25">
      <c r="A78" s="60">
        <v>45895</v>
      </c>
      <c r="B78" s="5" t="s">
        <v>255</v>
      </c>
      <c r="E78" s="1">
        <v>-445.37</v>
      </c>
      <c r="F78" s="4"/>
      <c r="H78" s="1"/>
    </row>
    <row r="79" spans="1:8" x14ac:dyDescent="0.25">
      <c r="A79" s="60">
        <v>45895</v>
      </c>
      <c r="B79" s="5" t="s">
        <v>213</v>
      </c>
      <c r="E79" s="1">
        <v>-30.6</v>
      </c>
      <c r="F79" s="4"/>
      <c r="H79" s="1"/>
    </row>
    <row r="80" spans="1:8" x14ac:dyDescent="0.25">
      <c r="A80" s="60">
        <v>45895</v>
      </c>
      <c r="B80" s="5" t="s">
        <v>239</v>
      </c>
      <c r="E80" s="1"/>
      <c r="F80" s="4">
        <v>198</v>
      </c>
      <c r="H80" s="1"/>
    </row>
    <row r="81" spans="1:8" x14ac:dyDescent="0.25">
      <c r="A81" s="60">
        <v>45898</v>
      </c>
      <c r="B81" s="5" t="s">
        <v>236</v>
      </c>
      <c r="E81" s="1"/>
      <c r="F81" s="4">
        <v>7.1</v>
      </c>
      <c r="H81" s="1"/>
    </row>
    <row r="82" spans="1:8" x14ac:dyDescent="0.25">
      <c r="A82" s="60">
        <v>45901</v>
      </c>
      <c r="B82" s="5" t="s">
        <v>254</v>
      </c>
      <c r="E82" s="1">
        <v>-10</v>
      </c>
      <c r="F82" s="4"/>
      <c r="H82" s="1"/>
    </row>
    <row r="83" spans="1:8" x14ac:dyDescent="0.25">
      <c r="A83" s="60">
        <v>45902</v>
      </c>
      <c r="B83" s="5" t="s">
        <v>253</v>
      </c>
      <c r="E83" s="1">
        <v>-252</v>
      </c>
      <c r="F83" s="4"/>
      <c r="H83" s="1"/>
    </row>
    <row r="84" spans="1:8" x14ac:dyDescent="0.25">
      <c r="A84" s="60">
        <v>45902</v>
      </c>
      <c r="B84" s="5" t="s">
        <v>257</v>
      </c>
      <c r="E84" s="1">
        <v>-132</v>
      </c>
      <c r="F84" s="4"/>
      <c r="H84" s="1"/>
    </row>
    <row r="85" spans="1:8" x14ac:dyDescent="0.25">
      <c r="A85" s="60">
        <v>45905</v>
      </c>
      <c r="B85" s="5" t="s">
        <v>259</v>
      </c>
      <c r="E85" s="1">
        <v>-646.79999999999995</v>
      </c>
      <c r="F85" s="4"/>
      <c r="H85" s="1"/>
    </row>
    <row r="86" spans="1:8" x14ac:dyDescent="0.25">
      <c r="A86" s="60">
        <v>45908</v>
      </c>
      <c r="B86" s="5" t="s">
        <v>265</v>
      </c>
      <c r="E86" s="1"/>
      <c r="F86" s="4">
        <v>9000</v>
      </c>
      <c r="H86" s="1"/>
    </row>
    <row r="87" spans="1:8" x14ac:dyDescent="0.25">
      <c r="A87" s="60">
        <v>45911</v>
      </c>
      <c r="B87" s="5" t="s">
        <v>266</v>
      </c>
      <c r="E87" s="1"/>
      <c r="F87" s="4">
        <v>2000</v>
      </c>
      <c r="H87" s="1"/>
    </row>
    <row r="88" spans="1:8" x14ac:dyDescent="0.25">
      <c r="A88" s="60">
        <v>45915</v>
      </c>
      <c r="B88" s="5" t="s">
        <v>235</v>
      </c>
      <c r="E88" s="1">
        <v>-103.7</v>
      </c>
      <c r="F88" s="4"/>
      <c r="H88" s="1"/>
    </row>
    <row r="89" spans="1:8" x14ac:dyDescent="0.25">
      <c r="A89" s="60">
        <v>45915</v>
      </c>
      <c r="B89" s="5" t="s">
        <v>260</v>
      </c>
      <c r="E89" s="1">
        <v>-100</v>
      </c>
      <c r="F89" s="4"/>
      <c r="H89" s="1"/>
    </row>
    <row r="90" spans="1:8" x14ac:dyDescent="0.25">
      <c r="A90" s="60">
        <v>45917</v>
      </c>
      <c r="B90" s="5" t="s">
        <v>261</v>
      </c>
      <c r="E90" s="1">
        <v>-18</v>
      </c>
      <c r="F90" s="4"/>
      <c r="H90" s="1"/>
    </row>
    <row r="91" spans="1:8" x14ac:dyDescent="0.25">
      <c r="A91" s="60">
        <v>45925</v>
      </c>
      <c r="B91" s="5" t="s">
        <v>258</v>
      </c>
      <c r="E91" s="1">
        <v>-445.17</v>
      </c>
      <c r="F91" s="4"/>
      <c r="H91" s="1"/>
    </row>
    <row r="92" spans="1:8" x14ac:dyDescent="0.25">
      <c r="A92" s="60">
        <v>45925</v>
      </c>
      <c r="B92" s="5" t="s">
        <v>213</v>
      </c>
      <c r="E92" s="1">
        <v>-30.8</v>
      </c>
      <c r="F92" s="4"/>
      <c r="H92" s="1"/>
    </row>
    <row r="93" spans="1:8" x14ac:dyDescent="0.25">
      <c r="A93" s="60">
        <v>45930</v>
      </c>
      <c r="B93" s="5" t="s">
        <v>236</v>
      </c>
      <c r="E93" s="1"/>
      <c r="F93" s="4">
        <v>12.73</v>
      </c>
      <c r="H93" s="1"/>
    </row>
    <row r="94" spans="1:8" x14ac:dyDescent="0.25">
      <c r="A94" s="60">
        <v>45939</v>
      </c>
      <c r="B94" s="5" t="s">
        <v>268</v>
      </c>
      <c r="E94" s="1">
        <v>-18</v>
      </c>
      <c r="F94" s="68"/>
      <c r="H94" s="1"/>
    </row>
    <row r="95" spans="1:8" x14ac:dyDescent="0.25">
      <c r="A95" s="60">
        <v>45943</v>
      </c>
      <c r="B95" s="5" t="s">
        <v>264</v>
      </c>
      <c r="E95" s="1">
        <v>-5712.71</v>
      </c>
      <c r="F95" s="4"/>
      <c r="H95" s="1"/>
    </row>
    <row r="96" spans="1:8" x14ac:dyDescent="0.25">
      <c r="A96" s="60">
        <v>45945</v>
      </c>
      <c r="B96" s="5" t="s">
        <v>235</v>
      </c>
      <c r="E96" s="1">
        <v>-103.7</v>
      </c>
      <c r="F96" s="4"/>
      <c r="H96" s="1"/>
    </row>
    <row r="97" spans="1:8" x14ac:dyDescent="0.25">
      <c r="A97" s="60">
        <v>45946</v>
      </c>
      <c r="B97" s="5" t="s">
        <v>267</v>
      </c>
      <c r="E97" s="1"/>
      <c r="F97" s="4">
        <v>6508.59</v>
      </c>
      <c r="H97" s="1"/>
    </row>
    <row r="98" spans="1:8" x14ac:dyDescent="0.25">
      <c r="A98" s="60">
        <v>45950</v>
      </c>
      <c r="B98" s="5" t="s">
        <v>197</v>
      </c>
      <c r="E98" s="1"/>
      <c r="F98" s="4">
        <v>159.54</v>
      </c>
      <c r="H98" s="1"/>
    </row>
    <row r="99" spans="1:8" x14ac:dyDescent="0.25">
      <c r="A99" s="60">
        <v>45950</v>
      </c>
      <c r="B99" s="5" t="s">
        <v>198</v>
      </c>
      <c r="E99" s="1"/>
      <c r="F99" s="4">
        <v>159.54</v>
      </c>
      <c r="H99" s="1"/>
    </row>
    <row r="100" spans="1:8" x14ac:dyDescent="0.25">
      <c r="A100" s="60">
        <v>45951</v>
      </c>
      <c r="B100" s="5" t="s">
        <v>263</v>
      </c>
      <c r="E100" s="1">
        <v>-250</v>
      </c>
      <c r="F100" s="4"/>
      <c r="H100" s="1"/>
    </row>
    <row r="101" spans="1:8" x14ac:dyDescent="0.25">
      <c r="A101" s="60">
        <v>45951</v>
      </c>
      <c r="B101" s="5" t="s">
        <v>277</v>
      </c>
      <c r="E101" s="1">
        <v>-165</v>
      </c>
      <c r="F101" s="4"/>
      <c r="H101" s="1"/>
    </row>
    <row r="102" spans="1:8" x14ac:dyDescent="0.25">
      <c r="A102" s="60">
        <v>45951</v>
      </c>
      <c r="B102" s="5" t="s">
        <v>274</v>
      </c>
      <c r="E102" s="1">
        <v>-900</v>
      </c>
      <c r="F102" s="4"/>
      <c r="H102" s="1"/>
    </row>
    <row r="103" spans="1:8" x14ac:dyDescent="0.25">
      <c r="A103" s="60">
        <v>45951</v>
      </c>
      <c r="B103" s="5" t="s">
        <v>275</v>
      </c>
      <c r="E103" s="1">
        <v>-204</v>
      </c>
      <c r="F103" s="4"/>
      <c r="H103" s="1"/>
    </row>
    <row r="104" spans="1:8" x14ac:dyDescent="0.25">
      <c r="A104" s="60">
        <v>45951</v>
      </c>
      <c r="B104" s="5" t="s">
        <v>270</v>
      </c>
      <c r="E104" s="1">
        <v>-638.14</v>
      </c>
      <c r="F104" s="4"/>
      <c r="H104" s="1"/>
    </row>
    <row r="105" spans="1:8" x14ac:dyDescent="0.25">
      <c r="A105" s="60">
        <v>45951</v>
      </c>
      <c r="B105" s="5" t="s">
        <v>269</v>
      </c>
      <c r="E105" s="1">
        <v>-961.8</v>
      </c>
      <c r="F105" s="4"/>
      <c r="H105" s="1"/>
    </row>
    <row r="106" spans="1:8" x14ac:dyDescent="0.25">
      <c r="A106" s="60">
        <v>45951</v>
      </c>
      <c r="B106" s="5" t="s">
        <v>273</v>
      </c>
      <c r="E106" s="1">
        <v>-5.5</v>
      </c>
      <c r="F106" s="4"/>
      <c r="H106" s="1"/>
    </row>
    <row r="107" spans="1:8" x14ac:dyDescent="0.25">
      <c r="A107" s="60">
        <v>45952</v>
      </c>
      <c r="B107" s="5" t="s">
        <v>276</v>
      </c>
      <c r="E107" s="1">
        <v>-100</v>
      </c>
      <c r="F107" s="4"/>
      <c r="H107" s="1"/>
    </row>
    <row r="108" spans="1:8" x14ac:dyDescent="0.25">
      <c r="A108" s="60">
        <v>45957</v>
      </c>
      <c r="B108" s="5" t="s">
        <v>271</v>
      </c>
      <c r="E108" s="1">
        <v>-445.37</v>
      </c>
      <c r="F108" s="4"/>
      <c r="H108" s="1"/>
    </row>
    <row r="109" spans="1:8" x14ac:dyDescent="0.25">
      <c r="A109" s="60">
        <v>45957</v>
      </c>
      <c r="B109" s="5" t="s">
        <v>213</v>
      </c>
      <c r="E109" s="1">
        <v>-30.6</v>
      </c>
      <c r="F109" s="4"/>
      <c r="H109" s="1"/>
    </row>
    <row r="110" spans="1:8" x14ac:dyDescent="0.25">
      <c r="A110" s="60">
        <v>45961</v>
      </c>
      <c r="B110" s="5" t="s">
        <v>236</v>
      </c>
      <c r="E110" s="1"/>
      <c r="F110" s="4">
        <v>13.42</v>
      </c>
      <c r="H110" s="1"/>
    </row>
    <row r="111" spans="1:8" x14ac:dyDescent="0.25">
      <c r="A111" s="60">
        <v>45965</v>
      </c>
      <c r="B111" s="5" t="s">
        <v>273</v>
      </c>
      <c r="E111" s="1">
        <v>-25.45</v>
      </c>
      <c r="F111" s="4"/>
      <c r="H111" s="1"/>
    </row>
    <row r="112" spans="1:8" x14ac:dyDescent="0.25">
      <c r="A112" s="60">
        <v>45965</v>
      </c>
      <c r="B112" s="5" t="s">
        <v>278</v>
      </c>
      <c r="E112" s="1">
        <v>-132</v>
      </c>
      <c r="F112" s="4"/>
      <c r="H112" s="1"/>
    </row>
    <row r="113" spans="1:8" x14ac:dyDescent="0.25">
      <c r="A113" s="60">
        <v>45972</v>
      </c>
      <c r="B113" s="5" t="s">
        <v>268</v>
      </c>
      <c r="E113" s="1">
        <v>-18</v>
      </c>
      <c r="F113" s="4"/>
      <c r="H113" s="1"/>
    </row>
    <row r="114" spans="1:8" x14ac:dyDescent="0.25">
      <c r="A114" s="60">
        <v>45972</v>
      </c>
      <c r="B114" s="5" t="s">
        <v>272</v>
      </c>
      <c r="E114" s="1">
        <v>-71.17</v>
      </c>
      <c r="F114" s="4"/>
      <c r="H114" s="1"/>
    </row>
    <row r="115" spans="1:8" x14ac:dyDescent="0.25">
      <c r="A115" s="60">
        <v>45978</v>
      </c>
      <c r="B115" s="5" t="s">
        <v>235</v>
      </c>
      <c r="E115" s="1">
        <v>-103.7</v>
      </c>
      <c r="F115" s="4"/>
      <c r="H115" s="1"/>
    </row>
    <row r="116" spans="1:8" x14ac:dyDescent="0.25">
      <c r="A116" s="60">
        <v>45979</v>
      </c>
      <c r="B116" s="5" t="s">
        <v>284</v>
      </c>
      <c r="E116" s="1">
        <v>-168</v>
      </c>
      <c r="F116" s="4"/>
      <c r="H116" s="1"/>
    </row>
    <row r="117" spans="1:8" x14ac:dyDescent="0.25">
      <c r="A117" s="60">
        <v>45986</v>
      </c>
      <c r="B117" s="5" t="s">
        <v>279</v>
      </c>
      <c r="E117" s="1">
        <v>-445.37</v>
      </c>
      <c r="F117" s="4"/>
      <c r="H117" s="1"/>
    </row>
    <row r="118" spans="1:8" x14ac:dyDescent="0.25">
      <c r="A118" s="60">
        <v>45986</v>
      </c>
      <c r="B118" s="5" t="s">
        <v>213</v>
      </c>
      <c r="E118" s="1">
        <v>-30.6</v>
      </c>
      <c r="F118" s="4"/>
      <c r="H118" s="1"/>
    </row>
    <row r="119" spans="1:8" x14ac:dyDescent="0.25">
      <c r="A119" s="60">
        <v>45987</v>
      </c>
      <c r="B119" s="5" t="s">
        <v>283</v>
      </c>
      <c r="E119" s="1"/>
      <c r="F119" s="4">
        <v>72</v>
      </c>
      <c r="H119" s="1"/>
    </row>
    <row r="120" spans="1:8" x14ac:dyDescent="0.25">
      <c r="A120" s="60">
        <v>45989</v>
      </c>
      <c r="B120" s="5" t="s">
        <v>236</v>
      </c>
      <c r="E120" s="1"/>
      <c r="F120" s="4">
        <v>10</v>
      </c>
      <c r="H120" s="1"/>
    </row>
    <row r="121" spans="1:8" x14ac:dyDescent="0.25">
      <c r="A121" s="60">
        <v>45992</v>
      </c>
      <c r="B121" s="5" t="s">
        <v>296</v>
      </c>
      <c r="E121" s="1">
        <v>-89.94</v>
      </c>
      <c r="F121" s="4"/>
      <c r="H121" s="1"/>
    </row>
    <row r="122" spans="1:8" x14ac:dyDescent="0.25">
      <c r="A122" s="60">
        <v>45993</v>
      </c>
      <c r="B122" s="5" t="s">
        <v>290</v>
      </c>
      <c r="E122" s="1">
        <v>-166.8</v>
      </c>
      <c r="F122" s="4"/>
      <c r="H122" s="1"/>
    </row>
    <row r="123" spans="1:8" x14ac:dyDescent="0.25">
      <c r="A123" s="60">
        <v>45995</v>
      </c>
      <c r="B123" s="5" t="s">
        <v>288</v>
      </c>
      <c r="E123" s="1"/>
      <c r="F123" s="4">
        <v>18.739999999999998</v>
      </c>
      <c r="H123" s="1"/>
    </row>
    <row r="124" spans="1:8" x14ac:dyDescent="0.25">
      <c r="A124" s="60">
        <v>45995</v>
      </c>
      <c r="B124" s="5" t="s">
        <v>289</v>
      </c>
      <c r="E124" s="1"/>
      <c r="F124" s="4">
        <v>18.739999999999998</v>
      </c>
      <c r="H124" s="1"/>
    </row>
    <row r="125" spans="1:8" x14ac:dyDescent="0.25">
      <c r="A125" s="60">
        <v>45996</v>
      </c>
      <c r="B125" s="5" t="s">
        <v>293</v>
      </c>
      <c r="E125" s="1">
        <v>-47</v>
      </c>
      <c r="F125" s="4"/>
      <c r="H125" s="1"/>
    </row>
    <row r="126" spans="1:8" x14ac:dyDescent="0.25">
      <c r="A126" s="60">
        <v>46000</v>
      </c>
      <c r="B126" s="5" t="s">
        <v>285</v>
      </c>
      <c r="E126" s="1">
        <v>-132</v>
      </c>
      <c r="F126" s="4"/>
      <c r="H126" s="1"/>
    </row>
    <row r="127" spans="1:8" x14ac:dyDescent="0.25">
      <c r="A127" s="60">
        <v>46000</v>
      </c>
      <c r="B127" s="5" t="s">
        <v>286</v>
      </c>
      <c r="E127" s="1">
        <v>-432</v>
      </c>
      <c r="F127" s="4"/>
      <c r="H127" s="1"/>
    </row>
    <row r="128" spans="1:8" x14ac:dyDescent="0.25">
      <c r="A128" s="53">
        <v>46000</v>
      </c>
      <c r="B128" s="5" t="s">
        <v>294</v>
      </c>
      <c r="E128" s="1">
        <v>-10.99</v>
      </c>
    </row>
    <row r="129" spans="1:8" x14ac:dyDescent="0.25">
      <c r="A129" s="60">
        <v>46002</v>
      </c>
      <c r="B129" s="5" t="s">
        <v>268</v>
      </c>
      <c r="E129" s="1">
        <v>-18</v>
      </c>
      <c r="F129" s="4"/>
      <c r="H129" s="1"/>
    </row>
    <row r="130" spans="1:8" x14ac:dyDescent="0.25">
      <c r="A130" s="60">
        <v>46008</v>
      </c>
      <c r="B130" s="5" t="s">
        <v>235</v>
      </c>
      <c r="E130" s="1">
        <v>-103.7</v>
      </c>
      <c r="F130" s="4"/>
      <c r="H130" s="1"/>
    </row>
    <row r="131" spans="1:8" x14ac:dyDescent="0.25">
      <c r="A131" s="60">
        <v>46016</v>
      </c>
      <c r="B131" s="5" t="s">
        <v>292</v>
      </c>
      <c r="E131" s="1">
        <v>-445.37</v>
      </c>
      <c r="F131" s="4"/>
      <c r="H131" s="1"/>
    </row>
    <row r="132" spans="1:8" x14ac:dyDescent="0.25">
      <c r="A132" s="60">
        <v>46022</v>
      </c>
      <c r="B132" s="5" t="s">
        <v>236</v>
      </c>
      <c r="E132" s="1"/>
      <c r="F132" s="4">
        <v>10.64</v>
      </c>
      <c r="H132" s="1"/>
    </row>
    <row r="133" spans="1:8" x14ac:dyDescent="0.25">
      <c r="A133" s="60">
        <v>46016</v>
      </c>
      <c r="B133" s="5" t="s">
        <v>213</v>
      </c>
      <c r="E133" s="1">
        <v>-30.6</v>
      </c>
      <c r="F133" s="4"/>
      <c r="H133" s="1"/>
    </row>
    <row r="134" spans="1:8" x14ac:dyDescent="0.25">
      <c r="A134" s="60">
        <v>46033</v>
      </c>
      <c r="B134" s="5" t="s">
        <v>268</v>
      </c>
      <c r="E134" s="1">
        <v>-18</v>
      </c>
      <c r="F134" s="4"/>
      <c r="H134" s="1"/>
    </row>
    <row r="135" spans="1:8" x14ac:dyDescent="0.25">
      <c r="A135" s="60">
        <v>45670</v>
      </c>
      <c r="B135" s="5" t="s">
        <v>291</v>
      </c>
      <c r="E135" s="1">
        <v>-165</v>
      </c>
      <c r="F135" s="4"/>
      <c r="H135" s="1"/>
    </row>
    <row r="136" spans="1:8" x14ac:dyDescent="0.25">
      <c r="A136" s="60">
        <v>46034</v>
      </c>
      <c r="B136" s="5" t="s">
        <v>297</v>
      </c>
      <c r="E136" s="1"/>
      <c r="F136" s="4">
        <v>159.54</v>
      </c>
      <c r="H136" s="1"/>
    </row>
    <row r="137" spans="1:8" x14ac:dyDescent="0.25">
      <c r="A137" s="60">
        <v>46034</v>
      </c>
      <c r="B137" s="5" t="s">
        <v>298</v>
      </c>
      <c r="E137" s="1"/>
      <c r="F137" s="4">
        <v>159.54</v>
      </c>
      <c r="H137" s="1"/>
    </row>
    <row r="138" spans="1:8" x14ac:dyDescent="0.25">
      <c r="A138" s="60">
        <v>46035</v>
      </c>
      <c r="B138" s="5" t="s">
        <v>299</v>
      </c>
      <c r="E138" s="1">
        <v>-98.94</v>
      </c>
      <c r="F138" s="4"/>
      <c r="H138" s="1"/>
    </row>
    <row r="139" spans="1:8" x14ac:dyDescent="0.25">
      <c r="A139" s="60">
        <v>46039</v>
      </c>
      <c r="B139" s="5" t="s">
        <v>235</v>
      </c>
      <c r="E139" s="1">
        <v>-103.7</v>
      </c>
      <c r="F139" s="4"/>
      <c r="H139" s="1"/>
    </row>
    <row r="140" spans="1:8" x14ac:dyDescent="0.25">
      <c r="A140" s="60">
        <v>46043</v>
      </c>
      <c r="B140" s="5" t="s">
        <v>270</v>
      </c>
      <c r="E140" s="1">
        <v>-638.14</v>
      </c>
      <c r="F140" s="4"/>
      <c r="H140" s="1"/>
    </row>
    <row r="141" spans="1:8" x14ac:dyDescent="0.25">
      <c r="A141" s="60">
        <v>46043</v>
      </c>
      <c r="B141" s="5" t="s">
        <v>269</v>
      </c>
      <c r="E141" s="1">
        <v>-1031.8</v>
      </c>
      <c r="F141" s="4"/>
      <c r="H141" s="1"/>
    </row>
    <row r="142" spans="1:8" x14ac:dyDescent="0.25">
      <c r="A142" s="60">
        <v>46044</v>
      </c>
      <c r="B142" s="5" t="s">
        <v>300</v>
      </c>
      <c r="E142" s="1">
        <v>-11.25</v>
      </c>
      <c r="F142" s="4"/>
      <c r="H142" s="1"/>
    </row>
    <row r="143" spans="1:8" x14ac:dyDescent="0.25">
      <c r="A143" s="60">
        <v>46047</v>
      </c>
      <c r="B143" s="5" t="s">
        <v>304</v>
      </c>
      <c r="E143" s="1">
        <v>-445.37</v>
      </c>
      <c r="F143" s="4"/>
      <c r="H143" s="1"/>
    </row>
    <row r="144" spans="1:8" x14ac:dyDescent="0.25">
      <c r="A144" s="60">
        <v>46047</v>
      </c>
      <c r="B144" s="5" t="s">
        <v>213</v>
      </c>
      <c r="E144" s="1">
        <v>-30.6</v>
      </c>
      <c r="F144" s="4"/>
      <c r="H144" s="1"/>
    </row>
    <row r="145" spans="1:8" x14ac:dyDescent="0.25">
      <c r="A145" s="60">
        <v>46048</v>
      </c>
      <c r="B145" s="5" t="s">
        <v>301</v>
      </c>
      <c r="E145" s="1">
        <v>-84.99</v>
      </c>
      <c r="F145" s="4"/>
      <c r="H145" s="1"/>
    </row>
    <row r="146" spans="1:8" x14ac:dyDescent="0.25">
      <c r="A146" s="60">
        <v>46052</v>
      </c>
      <c r="B146" s="5" t="s">
        <v>236</v>
      </c>
      <c r="E146" s="1"/>
      <c r="F146" s="4">
        <v>8.35</v>
      </c>
      <c r="H146" s="1"/>
    </row>
    <row r="147" spans="1:8" x14ac:dyDescent="0.25">
      <c r="A147" s="60">
        <v>46064</v>
      </c>
      <c r="B147" s="5" t="s">
        <v>268</v>
      </c>
      <c r="E147" s="1">
        <v>-18</v>
      </c>
      <c r="F147" s="4"/>
      <c r="H147" s="1"/>
    </row>
    <row r="148" spans="1:8" x14ac:dyDescent="0.25">
      <c r="A148" s="60">
        <v>46070</v>
      </c>
      <c r="B148" s="5" t="s">
        <v>235</v>
      </c>
      <c r="E148" s="1">
        <v>-103.7</v>
      </c>
      <c r="F148" s="4"/>
      <c r="H148" s="1"/>
    </row>
    <row r="149" spans="1:8" x14ac:dyDescent="0.25">
      <c r="A149" s="60">
        <v>46076</v>
      </c>
      <c r="B149" s="5" t="s">
        <v>303</v>
      </c>
      <c r="E149" s="1"/>
      <c r="F149" s="4">
        <v>400</v>
      </c>
      <c r="H149" s="1"/>
    </row>
    <row r="150" spans="1:8" x14ac:dyDescent="0.25">
      <c r="A150" s="60">
        <v>46077</v>
      </c>
      <c r="B150" s="5" t="s">
        <v>302</v>
      </c>
      <c r="E150" s="1">
        <v>-480</v>
      </c>
      <c r="F150" s="4"/>
      <c r="H150" s="1"/>
    </row>
    <row r="151" spans="1:8" x14ac:dyDescent="0.25">
      <c r="A151" s="60">
        <v>46077</v>
      </c>
      <c r="B151" s="5" t="s">
        <v>310</v>
      </c>
      <c r="E151" s="1">
        <v>-132</v>
      </c>
      <c r="F151" s="4"/>
      <c r="H151" s="1"/>
    </row>
    <row r="152" spans="1:8" x14ac:dyDescent="0.25">
      <c r="A152" s="60">
        <v>46078</v>
      </c>
      <c r="B152" s="5" t="s">
        <v>305</v>
      </c>
      <c r="E152" s="1">
        <v>-445.17</v>
      </c>
      <c r="F152" s="4"/>
      <c r="H152" s="1"/>
    </row>
    <row r="153" spans="1:8" x14ac:dyDescent="0.25">
      <c r="A153" s="60">
        <v>46078</v>
      </c>
      <c r="B153" s="5" t="s">
        <v>213</v>
      </c>
      <c r="E153" s="1">
        <v>-30.8</v>
      </c>
      <c r="F153" s="4"/>
      <c r="H153" s="1"/>
    </row>
    <row r="154" spans="1:8" x14ac:dyDescent="0.25">
      <c r="A154" s="60">
        <v>46080</v>
      </c>
      <c r="B154" s="5" t="s">
        <v>236</v>
      </c>
      <c r="E154" s="1"/>
      <c r="F154" s="4">
        <v>6.9</v>
      </c>
      <c r="H154" s="1"/>
    </row>
    <row r="155" spans="1:8" x14ac:dyDescent="0.25">
      <c r="A155" s="60">
        <v>46085</v>
      </c>
      <c r="B155" s="5" t="s">
        <v>306</v>
      </c>
      <c r="E155" s="1">
        <v>-132</v>
      </c>
      <c r="F155" s="4"/>
      <c r="H155" s="1"/>
    </row>
    <row r="156" spans="1:8" x14ac:dyDescent="0.25">
      <c r="A156" s="60">
        <v>46092</v>
      </c>
      <c r="B156" s="5" t="s">
        <v>268</v>
      </c>
      <c r="E156" s="1">
        <v>-18</v>
      </c>
      <c r="F156" s="4"/>
      <c r="H156" s="1"/>
    </row>
    <row r="157" spans="1:8" x14ac:dyDescent="0.25">
      <c r="A157" s="60">
        <v>46097</v>
      </c>
      <c r="B157" s="5" t="s">
        <v>308</v>
      </c>
      <c r="E157" s="1">
        <v>-768</v>
      </c>
      <c r="F157" s="4"/>
      <c r="H157" s="1"/>
    </row>
    <row r="158" spans="1:8" x14ac:dyDescent="0.25">
      <c r="A158" s="60">
        <v>46098</v>
      </c>
      <c r="B158" s="5" t="s">
        <v>235</v>
      </c>
      <c r="E158" s="1">
        <v>-103.65</v>
      </c>
      <c r="F158" s="4"/>
      <c r="H158" s="1"/>
    </row>
    <row r="159" spans="1:8" x14ac:dyDescent="0.25">
      <c r="A159" s="60">
        <v>46106</v>
      </c>
      <c r="B159" s="5" t="s">
        <v>307</v>
      </c>
      <c r="E159" s="1">
        <v>-445.37</v>
      </c>
      <c r="F159" s="4"/>
      <c r="H159" s="1"/>
    </row>
    <row r="160" spans="1:8" x14ac:dyDescent="0.25">
      <c r="A160" s="60">
        <v>46106</v>
      </c>
      <c r="B160" s="5" t="s">
        <v>213</v>
      </c>
      <c r="E160" s="1">
        <v>-30.6</v>
      </c>
      <c r="F160" s="4"/>
      <c r="H160" s="1"/>
    </row>
    <row r="161" spans="1:16" x14ac:dyDescent="0.25">
      <c r="A161" s="60">
        <v>46112</v>
      </c>
      <c r="B161" s="5" t="s">
        <v>283</v>
      </c>
      <c r="E161" s="1"/>
      <c r="F161" s="4">
        <v>288</v>
      </c>
      <c r="H161" s="1"/>
    </row>
    <row r="162" spans="1:16" x14ac:dyDescent="0.25">
      <c r="A162" s="60">
        <v>46112</v>
      </c>
      <c r="B162" s="5" t="s">
        <v>283</v>
      </c>
      <c r="E162" s="1"/>
      <c r="F162" s="4">
        <v>18</v>
      </c>
      <c r="H162" s="1"/>
    </row>
    <row r="163" spans="1:16" x14ac:dyDescent="0.25">
      <c r="A163" s="60">
        <v>46112</v>
      </c>
      <c r="B163" s="5" t="s">
        <v>283</v>
      </c>
      <c r="E163" s="1"/>
      <c r="F163" s="4">
        <v>8</v>
      </c>
      <c r="H163" s="1"/>
    </row>
    <row r="164" spans="1:16" x14ac:dyDescent="0.25">
      <c r="A164" s="60">
        <v>46112</v>
      </c>
      <c r="B164" s="5" t="s">
        <v>236</v>
      </c>
      <c r="E164" s="1"/>
      <c r="F164" s="4">
        <v>6.22</v>
      </c>
      <c r="H164" s="1"/>
    </row>
    <row r="165" spans="1:16" x14ac:dyDescent="0.25">
      <c r="B165" s="5"/>
      <c r="E165" s="1"/>
      <c r="H165" s="9" t="s">
        <v>181</v>
      </c>
    </row>
    <row r="166" spans="1:16" ht="13.8" thickBot="1" x14ac:dyDescent="0.3">
      <c r="B166" s="5" t="s">
        <v>174</v>
      </c>
      <c r="E166" s="1"/>
      <c r="F166" s="37">
        <f>SUM(E20:F165)</f>
        <v>7552.4000000000015</v>
      </c>
      <c r="G166" s="4" t="s">
        <v>121</v>
      </c>
      <c r="H166" s="1">
        <f>F5-F166</f>
        <v>0</v>
      </c>
      <c r="I166" s="30"/>
      <c r="J166" s="31"/>
      <c r="K166" s="31"/>
      <c r="L166" s="31"/>
      <c r="M166" s="31"/>
      <c r="N166" s="31"/>
      <c r="O166" s="29"/>
    </row>
    <row r="167" spans="1:16" x14ac:dyDescent="0.25">
      <c r="B167" s="5"/>
      <c r="E167" s="1"/>
      <c r="F167" s="3"/>
      <c r="G167" s="4"/>
      <c r="I167" s="30"/>
      <c r="J167" s="31"/>
      <c r="K167" s="31"/>
      <c r="L167" s="31"/>
      <c r="M167" s="31"/>
      <c r="N167" s="31"/>
      <c r="O167" s="29"/>
    </row>
    <row r="168" spans="1:16" x14ac:dyDescent="0.25">
      <c r="B168" s="5" t="s">
        <v>159</v>
      </c>
      <c r="E168" s="40">
        <f>SUM(E22:E165)</f>
        <v>-68294.099999999991</v>
      </c>
      <c r="F168" s="40">
        <f>SUM(F22:F165)</f>
        <v>43713.61</v>
      </c>
      <c r="G168" s="1"/>
      <c r="I168" s="5"/>
    </row>
    <row r="169" spans="1:16" x14ac:dyDescent="0.25">
      <c r="B169" s="5"/>
      <c r="F169" s="1"/>
    </row>
    <row r="170" spans="1:16" x14ac:dyDescent="0.25">
      <c r="B170" s="5"/>
      <c r="E170" s="1"/>
    </row>
    <row r="171" spans="1:16" x14ac:dyDescent="0.25">
      <c r="E171" s="1"/>
      <c r="F171" s="1"/>
      <c r="G171" s="13" t="s">
        <v>193</v>
      </c>
      <c r="I171" s="13"/>
      <c r="J171" s="12"/>
      <c r="M171" s="5"/>
      <c r="P171" s="13" t="s">
        <v>67</v>
      </c>
    </row>
    <row r="172" spans="1:16" ht="15.6" x14ac:dyDescent="0.3">
      <c r="A172" s="61" t="s">
        <v>187</v>
      </c>
      <c r="B172" s="8" t="s">
        <v>69</v>
      </c>
      <c r="E172" t="s">
        <v>21</v>
      </c>
      <c r="F172" s="4" t="s">
        <v>160</v>
      </c>
      <c r="G172" s="13" t="s">
        <v>194</v>
      </c>
      <c r="H172" s="28" t="s">
        <v>161</v>
      </c>
      <c r="I172" s="13" t="s">
        <v>171</v>
      </c>
      <c r="J172" s="12" t="s">
        <v>170</v>
      </c>
      <c r="K172" s="13" t="s">
        <v>172</v>
      </c>
      <c r="L172" t="s">
        <v>162</v>
      </c>
      <c r="M172" s="13" t="s">
        <v>195</v>
      </c>
      <c r="N172" s="13" t="s">
        <v>163</v>
      </c>
      <c r="O172" s="13" t="s">
        <v>164</v>
      </c>
      <c r="P172" s="13" t="s">
        <v>165</v>
      </c>
    </row>
    <row r="173" spans="1:16" x14ac:dyDescent="0.25">
      <c r="A173" s="60">
        <v>45754</v>
      </c>
      <c r="B173" s="5" t="s">
        <v>214</v>
      </c>
      <c r="E173" s="1">
        <v>9000</v>
      </c>
      <c r="F173" s="15">
        <v>9000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 x14ac:dyDescent="0.25">
      <c r="A174" s="60">
        <v>45755</v>
      </c>
      <c r="B174" s="5" t="s">
        <v>196</v>
      </c>
      <c r="E174" s="4">
        <v>50</v>
      </c>
      <c r="F174" s="11"/>
      <c r="G174" s="11"/>
      <c r="H174" s="11"/>
      <c r="I174" s="11"/>
      <c r="J174" s="11"/>
      <c r="K174" s="11"/>
      <c r="L174" s="11">
        <v>50</v>
      </c>
      <c r="M174" s="11"/>
      <c r="N174" s="11"/>
      <c r="O174" s="11"/>
      <c r="P174" s="11"/>
    </row>
    <row r="175" spans="1:16" x14ac:dyDescent="0.25">
      <c r="A175" s="60">
        <v>45761</v>
      </c>
      <c r="B175" s="5" t="s">
        <v>249</v>
      </c>
      <c r="E175" s="4">
        <v>1410.36</v>
      </c>
      <c r="F175" s="11"/>
      <c r="G175" s="11"/>
      <c r="H175" s="11">
        <v>1410.36</v>
      </c>
      <c r="I175" s="11"/>
      <c r="J175" s="11"/>
      <c r="K175" s="11"/>
      <c r="L175" s="11"/>
      <c r="M175" s="11"/>
      <c r="N175" s="11"/>
      <c r="O175" s="11"/>
      <c r="P175" s="11"/>
    </row>
    <row r="176" spans="1:16" x14ac:dyDescent="0.25">
      <c r="A176" s="60">
        <v>45764</v>
      </c>
      <c r="B176" s="5" t="s">
        <v>211</v>
      </c>
      <c r="E176" s="1">
        <v>1283.8399999999999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>
        <v>1283.8399999999999</v>
      </c>
    </row>
    <row r="177" spans="1:16" x14ac:dyDescent="0.25">
      <c r="A177" s="60">
        <v>45769</v>
      </c>
      <c r="B177" s="5" t="s">
        <v>197</v>
      </c>
      <c r="E177" s="4">
        <v>153.99</v>
      </c>
      <c r="F177" s="11"/>
      <c r="G177" s="11"/>
      <c r="H177" s="11"/>
      <c r="I177" s="11">
        <v>153.99</v>
      </c>
      <c r="J177" s="11"/>
      <c r="K177" s="11"/>
      <c r="L177" s="11"/>
      <c r="M177" s="11"/>
      <c r="N177" s="11"/>
      <c r="O177" s="11"/>
      <c r="P177" s="11"/>
    </row>
    <row r="178" spans="1:16" x14ac:dyDescent="0.25">
      <c r="A178" s="60">
        <v>45769</v>
      </c>
      <c r="B178" s="5" t="s">
        <v>198</v>
      </c>
      <c r="E178" s="4">
        <v>153.99</v>
      </c>
      <c r="F178" s="11"/>
      <c r="G178" s="11"/>
      <c r="H178" s="11"/>
      <c r="I178" s="11">
        <v>153.99</v>
      </c>
      <c r="J178" s="11"/>
      <c r="K178" s="11"/>
      <c r="L178" s="11"/>
      <c r="M178" s="11"/>
      <c r="N178" s="11"/>
      <c r="O178" s="11"/>
      <c r="P178" s="11"/>
    </row>
    <row r="179" spans="1:16" x14ac:dyDescent="0.25">
      <c r="A179" s="60">
        <v>45777</v>
      </c>
      <c r="B179" s="5" t="s">
        <v>209</v>
      </c>
      <c r="E179" s="4">
        <v>38.42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>
        <v>38.42</v>
      </c>
      <c r="P179" s="11"/>
    </row>
    <row r="180" spans="1:16" x14ac:dyDescent="0.25">
      <c r="A180" s="60">
        <v>45807</v>
      </c>
      <c r="B180" s="5" t="s">
        <v>236</v>
      </c>
      <c r="E180" s="4">
        <v>33.479999999999997</v>
      </c>
      <c r="H180" s="1"/>
      <c r="O180" s="4">
        <v>33.479999999999997</v>
      </c>
    </row>
    <row r="181" spans="1:16" x14ac:dyDescent="0.25">
      <c r="A181" s="53">
        <v>45810</v>
      </c>
      <c r="B181" s="5" t="s">
        <v>249</v>
      </c>
      <c r="E181" s="11">
        <f>7247-1410.36</f>
        <v>5836.64</v>
      </c>
      <c r="H181" s="11">
        <f>7247-1410.36</f>
        <v>5836.64</v>
      </c>
    </row>
    <row r="182" spans="1:16" x14ac:dyDescent="0.25">
      <c r="A182" s="60">
        <v>45832</v>
      </c>
      <c r="B182" s="5" t="s">
        <v>239</v>
      </c>
      <c r="E182" s="4">
        <v>270</v>
      </c>
      <c r="G182" s="4">
        <v>270</v>
      </c>
      <c r="H182" s="1"/>
    </row>
    <row r="183" spans="1:16" x14ac:dyDescent="0.25">
      <c r="A183" s="60">
        <v>45838</v>
      </c>
      <c r="B183" s="5" t="s">
        <v>236</v>
      </c>
      <c r="E183" s="4">
        <v>17.489999999999998</v>
      </c>
      <c r="H183" s="1"/>
      <c r="O183" s="4">
        <v>17.489999999999998</v>
      </c>
    </row>
    <row r="184" spans="1:16" x14ac:dyDescent="0.25">
      <c r="A184" s="60">
        <v>45846</v>
      </c>
      <c r="B184" s="5" t="s">
        <v>244</v>
      </c>
      <c r="E184" s="4">
        <v>159.54</v>
      </c>
      <c r="H184" s="1"/>
      <c r="I184" s="4">
        <v>159.54</v>
      </c>
    </row>
    <row r="185" spans="1:16" x14ac:dyDescent="0.25">
      <c r="A185" s="60">
        <v>45846</v>
      </c>
      <c r="B185" s="5" t="s">
        <v>245</v>
      </c>
      <c r="E185" s="4">
        <v>159.54</v>
      </c>
      <c r="H185" s="1"/>
      <c r="I185" s="4">
        <v>159.54</v>
      </c>
    </row>
    <row r="186" spans="1:16" x14ac:dyDescent="0.25">
      <c r="A186" s="60">
        <v>45859</v>
      </c>
      <c r="B186" s="5" t="s">
        <v>230</v>
      </c>
      <c r="E186" s="11">
        <v>5893.2</v>
      </c>
      <c r="M186" s="11">
        <v>5893.2</v>
      </c>
    </row>
    <row r="187" spans="1:16" x14ac:dyDescent="0.25">
      <c r="A187" s="60">
        <v>45868</v>
      </c>
      <c r="B187" s="5" t="s">
        <v>236</v>
      </c>
      <c r="E187" s="4">
        <v>9.5299999999999994</v>
      </c>
      <c r="H187" s="1"/>
      <c r="O187" s="4">
        <v>9.5299999999999994</v>
      </c>
    </row>
    <row r="188" spans="1:16" x14ac:dyDescent="0.25">
      <c r="A188" s="60">
        <v>45895</v>
      </c>
      <c r="B188" s="5" t="s">
        <v>239</v>
      </c>
      <c r="E188" s="4">
        <v>198</v>
      </c>
      <c r="G188" s="4">
        <v>198</v>
      </c>
      <c r="H188" s="1"/>
    </row>
    <row r="189" spans="1:16" x14ac:dyDescent="0.25">
      <c r="A189" s="60">
        <v>45898</v>
      </c>
      <c r="B189" s="5" t="s">
        <v>236</v>
      </c>
      <c r="E189" s="4">
        <v>7.1</v>
      </c>
      <c r="H189" s="1"/>
      <c r="O189" s="4">
        <v>7.1</v>
      </c>
    </row>
    <row r="190" spans="1:16" x14ac:dyDescent="0.25">
      <c r="A190" s="60">
        <v>45908</v>
      </c>
      <c r="B190" s="5" t="s">
        <v>265</v>
      </c>
      <c r="E190" s="4">
        <v>9000</v>
      </c>
      <c r="F190" s="4">
        <v>9000</v>
      </c>
      <c r="H190" s="1"/>
    </row>
    <row r="191" spans="1:16" x14ac:dyDescent="0.25">
      <c r="A191" s="60">
        <v>45911</v>
      </c>
      <c r="B191" s="5" t="s">
        <v>266</v>
      </c>
      <c r="E191" s="4">
        <v>2000</v>
      </c>
      <c r="H191" s="1"/>
      <c r="M191" s="11">
        <v>2000</v>
      </c>
    </row>
    <row r="192" spans="1:16" x14ac:dyDescent="0.25">
      <c r="A192" s="60">
        <v>45930</v>
      </c>
      <c r="B192" s="5" t="s">
        <v>236</v>
      </c>
      <c r="E192" s="4">
        <v>12.73</v>
      </c>
      <c r="H192" s="1"/>
      <c r="O192" s="11">
        <v>12.73</v>
      </c>
    </row>
    <row r="193" spans="1:16" x14ac:dyDescent="0.25">
      <c r="A193" s="60">
        <v>45946</v>
      </c>
      <c r="B193" s="5" t="s">
        <v>267</v>
      </c>
      <c r="E193" s="4">
        <v>6508.59</v>
      </c>
      <c r="H193" s="1"/>
      <c r="P193" s="4">
        <v>6508.59</v>
      </c>
    </row>
    <row r="194" spans="1:16" x14ac:dyDescent="0.25">
      <c r="A194" s="60">
        <v>45950</v>
      </c>
      <c r="B194" s="5" t="s">
        <v>197</v>
      </c>
      <c r="E194" s="4">
        <v>159.54</v>
      </c>
      <c r="H194" s="1"/>
      <c r="I194" s="4">
        <v>159.54</v>
      </c>
    </row>
    <row r="195" spans="1:16" x14ac:dyDescent="0.25">
      <c r="A195" s="60">
        <v>45950</v>
      </c>
      <c r="B195" s="5" t="s">
        <v>198</v>
      </c>
      <c r="E195" s="4">
        <v>159.54</v>
      </c>
      <c r="H195" s="1"/>
      <c r="I195" s="4">
        <v>159.54</v>
      </c>
    </row>
    <row r="196" spans="1:16" x14ac:dyDescent="0.25">
      <c r="A196" s="60">
        <v>45961</v>
      </c>
      <c r="B196" s="5" t="s">
        <v>236</v>
      </c>
      <c r="E196" s="4">
        <v>13.42</v>
      </c>
      <c r="H196" s="1"/>
      <c r="O196" s="4">
        <v>13.42</v>
      </c>
    </row>
    <row r="197" spans="1:16" x14ac:dyDescent="0.25">
      <c r="A197" s="60">
        <v>45987</v>
      </c>
      <c r="B197" s="5" t="s">
        <v>283</v>
      </c>
      <c r="E197" s="4">
        <v>72</v>
      </c>
      <c r="G197" s="4">
        <v>72</v>
      </c>
      <c r="H197" s="1"/>
      <c r="O197" s="4"/>
    </row>
    <row r="198" spans="1:16" x14ac:dyDescent="0.25">
      <c r="A198" s="60">
        <v>45989</v>
      </c>
      <c r="B198" s="5" t="s">
        <v>236</v>
      </c>
      <c r="E198" s="4">
        <v>10</v>
      </c>
      <c r="H198" s="1"/>
      <c r="O198" s="4">
        <v>10</v>
      </c>
    </row>
    <row r="199" spans="1:16" x14ac:dyDescent="0.25">
      <c r="A199" s="60">
        <v>45995</v>
      </c>
      <c r="B199" s="5" t="s">
        <v>288</v>
      </c>
      <c r="E199" s="4">
        <v>18.739999999999998</v>
      </c>
      <c r="H199" s="1"/>
      <c r="I199" s="4">
        <v>18.739999999999998</v>
      </c>
    </row>
    <row r="200" spans="1:16" x14ac:dyDescent="0.25">
      <c r="A200" s="60">
        <v>45995</v>
      </c>
      <c r="B200" s="5" t="s">
        <v>289</v>
      </c>
      <c r="E200" s="4">
        <v>18.739999999999998</v>
      </c>
      <c r="H200" s="1"/>
      <c r="I200" s="4">
        <v>18.739999999999998</v>
      </c>
    </row>
    <row r="201" spans="1:16" x14ac:dyDescent="0.25">
      <c r="A201" s="60">
        <v>46022</v>
      </c>
      <c r="B201" s="5" t="s">
        <v>236</v>
      </c>
      <c r="E201" s="4">
        <v>10.64</v>
      </c>
      <c r="H201" s="1"/>
      <c r="O201" s="4">
        <v>10.64</v>
      </c>
    </row>
    <row r="202" spans="1:16" x14ac:dyDescent="0.25">
      <c r="A202" s="60">
        <v>46034</v>
      </c>
      <c r="B202" s="5" t="s">
        <v>297</v>
      </c>
      <c r="E202" s="4">
        <v>159.54</v>
      </c>
      <c r="H202" s="1"/>
      <c r="I202" s="4">
        <v>159.54</v>
      </c>
    </row>
    <row r="203" spans="1:16" x14ac:dyDescent="0.25">
      <c r="A203" s="60">
        <v>46034</v>
      </c>
      <c r="B203" s="5" t="s">
        <v>298</v>
      </c>
      <c r="E203" s="4">
        <v>159.54</v>
      </c>
      <c r="H203" s="1"/>
      <c r="I203" s="4">
        <v>159.54</v>
      </c>
    </row>
    <row r="204" spans="1:16" x14ac:dyDescent="0.25">
      <c r="A204" s="60">
        <v>46052</v>
      </c>
      <c r="B204" s="5" t="s">
        <v>236</v>
      </c>
      <c r="E204" s="4">
        <v>8.35</v>
      </c>
      <c r="H204" s="1"/>
      <c r="O204" s="4">
        <v>8.35</v>
      </c>
    </row>
    <row r="205" spans="1:16" x14ac:dyDescent="0.25">
      <c r="A205" s="60">
        <v>46076</v>
      </c>
      <c r="B205" s="5" t="s">
        <v>309</v>
      </c>
      <c r="E205" s="4">
        <v>400</v>
      </c>
      <c r="G205" s="11">
        <v>400</v>
      </c>
      <c r="H205" s="1"/>
    </row>
    <row r="206" spans="1:16" x14ac:dyDescent="0.25">
      <c r="A206" s="60">
        <v>46080</v>
      </c>
      <c r="B206" s="5" t="s">
        <v>236</v>
      </c>
      <c r="E206" s="4">
        <v>6.9</v>
      </c>
      <c r="H206" s="1"/>
      <c r="O206">
        <v>6.9</v>
      </c>
    </row>
    <row r="207" spans="1:16" x14ac:dyDescent="0.25">
      <c r="A207" s="60">
        <v>46112</v>
      </c>
      <c r="B207" s="5" t="s">
        <v>283</v>
      </c>
      <c r="E207" s="4">
        <v>288</v>
      </c>
      <c r="G207" s="4">
        <v>288</v>
      </c>
      <c r="H207" s="1"/>
    </row>
    <row r="208" spans="1:16" x14ac:dyDescent="0.25">
      <c r="A208" s="60">
        <v>46112</v>
      </c>
      <c r="B208" s="5" t="s">
        <v>283</v>
      </c>
      <c r="E208" s="4">
        <v>18</v>
      </c>
      <c r="G208" s="4">
        <v>18</v>
      </c>
      <c r="H208" s="1"/>
    </row>
    <row r="209" spans="1:16" x14ac:dyDescent="0.25">
      <c r="A209" s="60">
        <v>46112</v>
      </c>
      <c r="B209" s="5" t="s">
        <v>283</v>
      </c>
      <c r="E209" s="4">
        <v>8</v>
      </c>
      <c r="G209" s="4">
        <v>8</v>
      </c>
      <c r="H209" s="1"/>
    </row>
    <row r="210" spans="1:16" x14ac:dyDescent="0.25">
      <c r="A210" s="60">
        <v>46112</v>
      </c>
      <c r="B210" s="5" t="s">
        <v>236</v>
      </c>
      <c r="E210" s="4">
        <v>6.22</v>
      </c>
      <c r="H210" s="1"/>
      <c r="O210">
        <v>6.22</v>
      </c>
    </row>
    <row r="211" spans="1:16" x14ac:dyDescent="0.25">
      <c r="B211" s="5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38"/>
      <c r="P211" s="11"/>
    </row>
    <row r="212" spans="1:16" x14ac:dyDescent="0.25">
      <c r="B212" s="5" t="s">
        <v>3</v>
      </c>
      <c r="E212" s="41">
        <f t="shared" ref="E212:P212" si="0">SUM(E173:E211)</f>
        <v>43713.61</v>
      </c>
      <c r="F212" s="41">
        <f t="shared" si="0"/>
        <v>18000</v>
      </c>
      <c r="G212" s="41">
        <f t="shared" si="0"/>
        <v>1254</v>
      </c>
      <c r="H212" s="41">
        <f t="shared" si="0"/>
        <v>7247</v>
      </c>
      <c r="I212" s="41">
        <f t="shared" si="0"/>
        <v>1302.6999999999998</v>
      </c>
      <c r="J212" s="41">
        <f t="shared" si="0"/>
        <v>0</v>
      </c>
      <c r="K212" s="41">
        <f t="shared" si="0"/>
        <v>0</v>
      </c>
      <c r="L212" s="41">
        <f t="shared" si="0"/>
        <v>50</v>
      </c>
      <c r="M212" s="41">
        <f t="shared" si="0"/>
        <v>7893.2</v>
      </c>
      <c r="N212" s="41">
        <f t="shared" si="0"/>
        <v>0</v>
      </c>
      <c r="O212" s="41">
        <f t="shared" si="0"/>
        <v>174.28</v>
      </c>
      <c r="P212" s="41">
        <f t="shared" si="0"/>
        <v>7792.43</v>
      </c>
    </row>
    <row r="213" spans="1:16" x14ac:dyDescent="0.25">
      <c r="B213" s="5"/>
      <c r="E213" s="11"/>
      <c r="F213" s="41">
        <f>SUM(F212:P212)</f>
        <v>43713.61</v>
      </c>
      <c r="G213" s="11"/>
      <c r="H213" s="11"/>
      <c r="I213" s="11"/>
      <c r="J213" s="11"/>
      <c r="K213" s="11"/>
      <c r="L213" s="11"/>
      <c r="M213" s="11"/>
      <c r="N213" s="11"/>
      <c r="O213" s="1"/>
    </row>
    <row r="214" spans="1:16" x14ac:dyDescent="0.25">
      <c r="B214" s="5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"/>
    </row>
    <row r="215" spans="1:16" x14ac:dyDescent="0.25">
      <c r="B215" s="5"/>
      <c r="E215" s="1"/>
      <c r="F215" s="1"/>
      <c r="H215" s="1"/>
      <c r="I215" s="1"/>
      <c r="O215" s="1"/>
    </row>
    <row r="216" spans="1:16" x14ac:dyDescent="0.25">
      <c r="D216" s="1"/>
      <c r="E216" s="1"/>
      <c r="F216" s="14" t="s">
        <v>4</v>
      </c>
      <c r="G216" s="13" t="s">
        <v>199</v>
      </c>
      <c r="H216" s="13" t="s">
        <v>7</v>
      </c>
      <c r="I216" s="13" t="s">
        <v>170</v>
      </c>
      <c r="L216" s="13" t="s">
        <v>5</v>
      </c>
      <c r="M216" s="13" t="s">
        <v>10</v>
      </c>
      <c r="N216" s="13" t="s">
        <v>12</v>
      </c>
      <c r="O216" s="13" t="s">
        <v>13</v>
      </c>
      <c r="P216" s="13" t="s">
        <v>18</v>
      </c>
    </row>
    <row r="217" spans="1:16" ht="15.6" x14ac:dyDescent="0.3">
      <c r="A217" s="61" t="s">
        <v>187</v>
      </c>
      <c r="B217" s="8" t="s">
        <v>189</v>
      </c>
      <c r="E217" t="s">
        <v>21</v>
      </c>
      <c r="F217" s="14" t="s">
        <v>6</v>
      </c>
      <c r="G217" s="13" t="s">
        <v>200</v>
      </c>
      <c r="H217" s="13" t="s">
        <v>8</v>
      </c>
      <c r="I217" s="13" t="s">
        <v>171</v>
      </c>
      <c r="J217" s="12" t="s">
        <v>280</v>
      </c>
      <c r="K217" s="13" t="s">
        <v>172</v>
      </c>
      <c r="L217" s="13" t="s">
        <v>9</v>
      </c>
      <c r="M217" s="13" t="s">
        <v>11</v>
      </c>
      <c r="N217" s="13" t="s">
        <v>15</v>
      </c>
      <c r="O217" s="13" t="s">
        <v>16</v>
      </c>
      <c r="P217" s="13" t="s">
        <v>14</v>
      </c>
    </row>
    <row r="218" spans="1:16" x14ac:dyDescent="0.25">
      <c r="A218" s="60">
        <v>45754</v>
      </c>
      <c r="B218" s="5" t="s">
        <v>202</v>
      </c>
      <c r="E218" s="1">
        <v>-33.840000000000003</v>
      </c>
      <c r="F218" s="4"/>
      <c r="G218" s="1"/>
      <c r="H218" s="1"/>
      <c r="I218" s="1"/>
      <c r="J218" s="1"/>
      <c r="K218" s="1"/>
      <c r="L218" s="1"/>
      <c r="M218" s="1"/>
      <c r="N218" s="1"/>
      <c r="O218" s="1">
        <f>E218/1.2</f>
        <v>-28.200000000000003</v>
      </c>
      <c r="P218" s="1">
        <f>E218-O218</f>
        <v>-5.6400000000000006</v>
      </c>
    </row>
    <row r="219" spans="1:16" x14ac:dyDescent="0.25">
      <c r="A219" s="60">
        <v>45755</v>
      </c>
      <c r="B219" s="5" t="s">
        <v>203</v>
      </c>
      <c r="E219" s="1">
        <v>-615.96</v>
      </c>
      <c r="F219" s="4"/>
      <c r="G219" s="1"/>
      <c r="H219" s="1"/>
      <c r="I219" s="1">
        <v>-615.96</v>
      </c>
      <c r="J219" s="1"/>
      <c r="K219" s="1"/>
      <c r="L219" s="1"/>
      <c r="M219" s="1"/>
      <c r="N219" s="1"/>
      <c r="O219" s="1"/>
      <c r="P219" s="1"/>
    </row>
    <row r="220" spans="1:16" x14ac:dyDescent="0.25">
      <c r="A220" s="60">
        <v>45755</v>
      </c>
      <c r="B220" s="5" t="s">
        <v>204</v>
      </c>
      <c r="E220" s="1">
        <v>-900</v>
      </c>
      <c r="F220" s="4"/>
      <c r="G220" s="1"/>
      <c r="H220" s="1"/>
      <c r="I220" s="1"/>
      <c r="J220" s="1">
        <v>-750</v>
      </c>
      <c r="K220" s="1"/>
      <c r="L220" s="1"/>
      <c r="M220" s="1"/>
      <c r="N220" s="1"/>
      <c r="P220" s="1">
        <v>-150</v>
      </c>
    </row>
    <row r="221" spans="1:16" x14ac:dyDescent="0.25">
      <c r="A221" s="60">
        <v>45755</v>
      </c>
      <c r="B221" s="5" t="s">
        <v>205</v>
      </c>
      <c r="E221" s="1">
        <v>-900</v>
      </c>
      <c r="F221" s="4"/>
      <c r="G221" s="1"/>
      <c r="H221" s="1"/>
      <c r="I221" s="1"/>
      <c r="J221" s="1">
        <v>-750</v>
      </c>
      <c r="K221" s="1"/>
      <c r="L221" s="1"/>
      <c r="M221" s="1"/>
      <c r="N221" s="1"/>
      <c r="P221" s="1">
        <v>-150</v>
      </c>
    </row>
    <row r="222" spans="1:16" x14ac:dyDescent="0.25">
      <c r="A222" s="60">
        <v>45756</v>
      </c>
      <c r="B222" s="5" t="s">
        <v>206</v>
      </c>
      <c r="E222" s="1">
        <v>-18</v>
      </c>
      <c r="F222" s="4"/>
      <c r="G222" s="1"/>
      <c r="H222" s="1"/>
      <c r="I222" s="1"/>
      <c r="J222" s="1"/>
      <c r="K222" s="1"/>
      <c r="L222" s="1"/>
      <c r="M222" s="1"/>
      <c r="N222" s="1"/>
      <c r="O222" s="1">
        <v>-15</v>
      </c>
      <c r="P222" s="1">
        <v>-3</v>
      </c>
    </row>
    <row r="223" spans="1:16" x14ac:dyDescent="0.25">
      <c r="A223" s="60">
        <v>45762</v>
      </c>
      <c r="B223" s="5" t="s">
        <v>210</v>
      </c>
      <c r="E223" s="1">
        <v>-103.7</v>
      </c>
      <c r="F223" s="4">
        <f>E223/1.2</f>
        <v>-86.416666666666671</v>
      </c>
      <c r="G223" s="1"/>
      <c r="H223" s="1"/>
      <c r="I223" s="1"/>
      <c r="J223" s="1"/>
      <c r="K223" s="1"/>
      <c r="L223" s="1"/>
      <c r="M223" s="1"/>
      <c r="N223" s="1"/>
      <c r="O223" s="1"/>
      <c r="P223" s="1">
        <f>E223-F223</f>
        <v>-17.283333333333331</v>
      </c>
    </row>
    <row r="224" spans="1:16" x14ac:dyDescent="0.25">
      <c r="A224" s="60">
        <v>45770</v>
      </c>
      <c r="B224" s="5" t="s">
        <v>212</v>
      </c>
      <c r="E224" s="1">
        <v>-445.37</v>
      </c>
      <c r="F224" s="4"/>
      <c r="G224" s="1"/>
      <c r="H224" s="1">
        <v>-445.37</v>
      </c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60">
        <v>45770</v>
      </c>
      <c r="B225" s="5" t="s">
        <v>213</v>
      </c>
      <c r="E225" s="1">
        <v>-30.6</v>
      </c>
      <c r="F225" s="4"/>
      <c r="G225" s="1"/>
      <c r="H225" s="1">
        <v>-30.6</v>
      </c>
      <c r="I225" s="1"/>
      <c r="J225" s="1"/>
      <c r="K225" s="1"/>
      <c r="L225" s="1"/>
      <c r="M225" s="1"/>
      <c r="N225" s="1"/>
      <c r="O225" s="1"/>
      <c r="P225" s="1"/>
    </row>
    <row r="226" spans="1:16" s="5" customFormat="1" x14ac:dyDescent="0.25">
      <c r="A226" s="60">
        <v>45786</v>
      </c>
      <c r="B226" s="5" t="s">
        <v>234</v>
      </c>
      <c r="E226" s="1">
        <v>-18</v>
      </c>
      <c r="F226" s="4"/>
      <c r="G226" s="1"/>
      <c r="H226" s="1"/>
      <c r="I226" s="1"/>
      <c r="J226" s="1"/>
      <c r="K226" s="1"/>
      <c r="L226" s="1"/>
      <c r="M226" s="1"/>
      <c r="N226" s="1"/>
      <c r="O226" s="1">
        <v>-15</v>
      </c>
      <c r="P226" s="1">
        <v>-3</v>
      </c>
    </row>
    <row r="227" spans="1:16" x14ac:dyDescent="0.25">
      <c r="A227" s="60">
        <v>45798</v>
      </c>
      <c r="B227" s="5" t="s">
        <v>217</v>
      </c>
      <c r="E227" s="1">
        <v>-215</v>
      </c>
      <c r="F227" s="4"/>
      <c r="G227" s="5"/>
      <c r="H227" s="1"/>
      <c r="L227" s="1">
        <v>-215</v>
      </c>
    </row>
    <row r="228" spans="1:16" x14ac:dyDescent="0.25">
      <c r="A228" s="60">
        <v>45798</v>
      </c>
      <c r="B228" s="5" t="s">
        <v>218</v>
      </c>
      <c r="E228" s="1">
        <v>-320.60000000000002</v>
      </c>
      <c r="F228" s="4"/>
      <c r="G228" s="5"/>
      <c r="H228" s="1"/>
      <c r="I228" s="1">
        <v>-320.60000000000002</v>
      </c>
    </row>
    <row r="229" spans="1:16" x14ac:dyDescent="0.25">
      <c r="A229" s="60">
        <v>45798</v>
      </c>
      <c r="B229" s="5" t="s">
        <v>219</v>
      </c>
      <c r="E229" s="1">
        <v>-61.91</v>
      </c>
      <c r="F229" s="4"/>
      <c r="G229" s="4"/>
      <c r="H229" s="1"/>
      <c r="I229" s="1"/>
      <c r="J229" s="1"/>
      <c r="K229" s="1"/>
      <c r="L229" s="1"/>
      <c r="M229" s="1"/>
      <c r="N229" s="1"/>
      <c r="O229" s="1">
        <f>-34.34-20.7</f>
        <v>-55.040000000000006</v>
      </c>
      <c r="P229" s="1">
        <v>-6.87</v>
      </c>
    </row>
    <row r="230" spans="1:16" x14ac:dyDescent="0.25">
      <c r="A230" s="60">
        <v>45791</v>
      </c>
      <c r="B230" s="5" t="s">
        <v>220</v>
      </c>
      <c r="E230" s="1">
        <v>-2833</v>
      </c>
      <c r="F230" s="1">
        <f>E230-P230</f>
        <v>-2360.83</v>
      </c>
      <c r="G230" s="4"/>
      <c r="H230" s="1"/>
      <c r="I230" s="1"/>
      <c r="J230" s="1"/>
      <c r="K230" s="1"/>
      <c r="L230" s="1"/>
      <c r="M230" s="1"/>
      <c r="N230" s="1"/>
      <c r="O230" s="1"/>
      <c r="P230" s="1">
        <v>-472.17</v>
      </c>
    </row>
    <row r="231" spans="1:16" x14ac:dyDescent="0.25">
      <c r="A231" s="60">
        <v>45792</v>
      </c>
      <c r="B231" s="5" t="s">
        <v>235</v>
      </c>
      <c r="E231" s="1">
        <v>-103.7</v>
      </c>
      <c r="F231" s="4">
        <f>E231/1.2</f>
        <v>-86.416666666666671</v>
      </c>
      <c r="G231" s="1"/>
      <c r="H231" s="1"/>
      <c r="I231" s="1"/>
      <c r="J231" s="1"/>
      <c r="K231" s="1"/>
      <c r="L231" s="1"/>
      <c r="M231" s="1"/>
      <c r="N231" s="1"/>
      <c r="O231" s="1"/>
      <c r="P231" s="1">
        <f>E231-F231</f>
        <v>-17.283333333333331</v>
      </c>
    </row>
    <row r="232" spans="1:16" x14ac:dyDescent="0.25">
      <c r="A232" s="60">
        <v>45798</v>
      </c>
      <c r="B232" s="5" t="s">
        <v>223</v>
      </c>
      <c r="E232" s="1">
        <v>-3762.6</v>
      </c>
      <c r="F232" s="1">
        <v>-3762.6</v>
      </c>
      <c r="G232" s="4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60">
        <v>45803</v>
      </c>
      <c r="B233" s="5" t="s">
        <v>221</v>
      </c>
      <c r="E233" s="1">
        <v>-445.17</v>
      </c>
      <c r="F233" s="19"/>
      <c r="G233" s="1"/>
      <c r="H233" s="1">
        <v>-445.17</v>
      </c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60">
        <v>45803</v>
      </c>
      <c r="B234" s="5" t="s">
        <v>213</v>
      </c>
      <c r="E234" s="1">
        <v>-30.8</v>
      </c>
      <c r="F234" s="19"/>
      <c r="G234" s="1"/>
      <c r="H234" s="1">
        <v>-30.8</v>
      </c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60">
        <v>45804</v>
      </c>
      <c r="B235" s="5" t="s">
        <v>224</v>
      </c>
      <c r="E235" s="1">
        <v>-66.239999999999995</v>
      </c>
      <c r="F235" s="4"/>
      <c r="G235" s="1">
        <v>-55.2</v>
      </c>
      <c r="H235" s="1"/>
      <c r="I235" s="1"/>
      <c r="J235" s="1"/>
      <c r="K235" s="1"/>
      <c r="L235" s="1"/>
      <c r="M235" s="1"/>
      <c r="N235" s="1"/>
      <c r="O235" s="1"/>
      <c r="P235" s="1">
        <v>-11.04</v>
      </c>
    </row>
    <row r="236" spans="1:16" x14ac:dyDescent="0.25">
      <c r="A236" s="60">
        <v>45804</v>
      </c>
      <c r="B236" s="5" t="s">
        <v>226</v>
      </c>
      <c r="E236" s="1">
        <v>-1075.4100000000001</v>
      </c>
      <c r="F236" s="19"/>
      <c r="G236" s="1"/>
      <c r="H236" s="1"/>
      <c r="I236" s="1"/>
      <c r="J236" s="1"/>
      <c r="K236" s="1"/>
      <c r="L236" s="1"/>
      <c r="M236" s="1">
        <v>-1075.4100000000001</v>
      </c>
      <c r="N236" s="1"/>
      <c r="O236" s="1"/>
      <c r="P236" s="1"/>
    </row>
    <row r="237" spans="1:16" x14ac:dyDescent="0.25">
      <c r="A237" s="60">
        <v>45804</v>
      </c>
      <c r="B237" s="5" t="s">
        <v>227</v>
      </c>
      <c r="E237" s="1">
        <v>-16944.169999999998</v>
      </c>
      <c r="F237" s="4"/>
      <c r="G237" s="1">
        <v>-14120.14</v>
      </c>
      <c r="H237" s="1"/>
      <c r="I237" s="1"/>
      <c r="J237" s="1"/>
      <c r="K237" s="1"/>
      <c r="L237" s="1"/>
      <c r="M237" s="1"/>
      <c r="N237" s="1"/>
      <c r="O237" s="1"/>
      <c r="P237" s="1">
        <v>-2824.03</v>
      </c>
    </row>
    <row r="238" spans="1:16" x14ac:dyDescent="0.25">
      <c r="A238" s="53">
        <v>45817</v>
      </c>
      <c r="B238" s="5" t="s">
        <v>237</v>
      </c>
      <c r="E238" s="1">
        <v>-192</v>
      </c>
      <c r="F238" s="1">
        <f>E238/1.2</f>
        <v>-160</v>
      </c>
      <c r="G238" s="1"/>
      <c r="H238" s="1"/>
      <c r="I238" s="1"/>
      <c r="J238" s="1"/>
      <c r="K238" s="1"/>
      <c r="L238" s="1"/>
      <c r="M238" s="1"/>
      <c r="N238" s="1"/>
      <c r="O238" s="1"/>
      <c r="P238" s="1">
        <v>-32</v>
      </c>
    </row>
    <row r="239" spans="1:16" x14ac:dyDescent="0.25">
      <c r="A239" s="60">
        <v>45818</v>
      </c>
      <c r="B239" s="5" t="s">
        <v>222</v>
      </c>
      <c r="E239" s="1">
        <v>-18</v>
      </c>
      <c r="F239" s="4"/>
      <c r="G239" s="1"/>
      <c r="H239" s="1"/>
      <c r="I239" s="1"/>
      <c r="J239" s="1"/>
      <c r="K239" s="1"/>
      <c r="L239" s="1"/>
      <c r="M239" s="1"/>
      <c r="N239" s="1"/>
      <c r="O239" s="1">
        <v>-15</v>
      </c>
      <c r="P239" s="1">
        <v>-3</v>
      </c>
    </row>
    <row r="240" spans="1:16" x14ac:dyDescent="0.25">
      <c r="A240" s="60">
        <v>45824</v>
      </c>
      <c r="B240" s="5" t="s">
        <v>248</v>
      </c>
      <c r="E240" s="1">
        <v>-103.7</v>
      </c>
      <c r="F240" s="4">
        <f>E240/1.2</f>
        <v>-86.416666666666671</v>
      </c>
      <c r="G240" s="1"/>
      <c r="H240" s="1"/>
      <c r="I240" s="1"/>
      <c r="J240" s="1"/>
      <c r="K240" s="1"/>
      <c r="L240" s="1"/>
      <c r="M240" s="1"/>
      <c r="N240" s="1"/>
      <c r="O240" s="1"/>
      <c r="P240" s="1">
        <f>E240-F240</f>
        <v>-17.283333333333331</v>
      </c>
    </row>
    <row r="241" spans="1:17" x14ac:dyDescent="0.25">
      <c r="A241" s="60">
        <v>45833</v>
      </c>
      <c r="B241" s="5" t="s">
        <v>231</v>
      </c>
      <c r="E241" s="1">
        <v>-3024</v>
      </c>
      <c r="F241" s="4"/>
      <c r="G241" s="1">
        <f>E241/1.2</f>
        <v>-2520</v>
      </c>
      <c r="H241" s="1"/>
      <c r="I241" s="1"/>
      <c r="J241" s="1"/>
      <c r="K241" s="1"/>
      <c r="L241" s="1"/>
      <c r="M241" s="1"/>
      <c r="N241" s="1"/>
      <c r="O241" s="1"/>
      <c r="P241" s="1">
        <v>-504</v>
      </c>
    </row>
    <row r="242" spans="1:17" x14ac:dyDescent="0.25">
      <c r="A242" s="60">
        <v>45833</v>
      </c>
      <c r="B242" s="5" t="s">
        <v>233</v>
      </c>
      <c r="E242" s="1">
        <v>-5010</v>
      </c>
      <c r="F242" s="4"/>
      <c r="G242" s="1">
        <f>E242/1.2</f>
        <v>-4175</v>
      </c>
      <c r="H242" s="1"/>
      <c r="I242" s="1"/>
      <c r="J242" s="1"/>
      <c r="K242" s="1"/>
      <c r="L242" s="1"/>
      <c r="M242" s="1"/>
      <c r="N242" s="1"/>
      <c r="O242" s="1"/>
      <c r="P242" s="1">
        <v>-835</v>
      </c>
    </row>
    <row r="243" spans="1:17" x14ac:dyDescent="0.25">
      <c r="A243" s="60">
        <v>45833</v>
      </c>
      <c r="B243" s="5" t="s">
        <v>232</v>
      </c>
      <c r="E243" s="1">
        <v>-445.37</v>
      </c>
      <c r="F243" s="4"/>
      <c r="G243" s="1"/>
      <c r="H243" s="1">
        <v>-445.37</v>
      </c>
      <c r="I243" s="1"/>
      <c r="J243" s="1"/>
      <c r="K243" s="1"/>
      <c r="L243" s="1"/>
      <c r="M243" s="1"/>
      <c r="N243" s="1"/>
      <c r="O243" s="1"/>
      <c r="P243" s="1"/>
    </row>
    <row r="244" spans="1:17" x14ac:dyDescent="0.25">
      <c r="A244" s="60">
        <v>45833</v>
      </c>
      <c r="B244" s="5" t="s">
        <v>213</v>
      </c>
      <c r="E244" s="1">
        <v>-30.6</v>
      </c>
      <c r="F244" s="4"/>
      <c r="G244" s="1"/>
      <c r="H244" s="1">
        <v>-30.6</v>
      </c>
      <c r="I244" s="1"/>
      <c r="J244" s="1"/>
      <c r="K244" s="1"/>
      <c r="L244" s="1"/>
      <c r="M244" s="1"/>
      <c r="N244" s="1"/>
      <c r="O244" s="1"/>
      <c r="P244" s="1"/>
    </row>
    <row r="245" spans="1:17" x14ac:dyDescent="0.25">
      <c r="A245" s="60">
        <v>45846</v>
      </c>
      <c r="B245" s="5" t="s">
        <v>238</v>
      </c>
      <c r="E245" s="1">
        <v>-37</v>
      </c>
      <c r="F245" s="4"/>
      <c r="H245" s="1"/>
      <c r="O245" s="1">
        <v>-30.83</v>
      </c>
      <c r="P245" s="1">
        <v>-6.17</v>
      </c>
    </row>
    <row r="246" spans="1:17" x14ac:dyDescent="0.25">
      <c r="A246" s="60">
        <v>45849</v>
      </c>
      <c r="B246" s="5" t="s">
        <v>246</v>
      </c>
      <c r="E246" s="1">
        <v>-336</v>
      </c>
      <c r="F246" s="4"/>
      <c r="H246" s="1"/>
      <c r="N246" s="1">
        <v>-336</v>
      </c>
    </row>
    <row r="247" spans="1:17" x14ac:dyDescent="0.25">
      <c r="A247" s="60">
        <v>45849</v>
      </c>
      <c r="B247" s="5" t="s">
        <v>247</v>
      </c>
      <c r="E247" s="1">
        <v>-5040</v>
      </c>
      <c r="F247" s="4"/>
      <c r="G247" s="1">
        <v>-4200</v>
      </c>
      <c r="H247" s="1"/>
      <c r="I247" s="1"/>
      <c r="J247" s="1"/>
      <c r="K247" s="1"/>
      <c r="L247" s="1"/>
      <c r="M247" s="1"/>
      <c r="N247" s="1"/>
      <c r="O247" s="1"/>
      <c r="P247" s="1">
        <v>-840</v>
      </c>
      <c r="Q247" s="1"/>
    </row>
    <row r="248" spans="1:17" x14ac:dyDescent="0.25">
      <c r="A248" s="60">
        <v>45853</v>
      </c>
      <c r="B248" s="5" t="s">
        <v>248</v>
      </c>
      <c r="E248" s="1">
        <v>-103.7</v>
      </c>
      <c r="F248" s="4">
        <f>E248/1.2</f>
        <v>-86.416666666666671</v>
      </c>
      <c r="G248" s="1"/>
      <c r="H248" s="1"/>
      <c r="I248" s="1"/>
      <c r="J248" s="1"/>
      <c r="K248" s="1"/>
      <c r="L248" s="1"/>
      <c r="M248" s="1"/>
      <c r="N248" s="1"/>
      <c r="O248" s="1"/>
      <c r="P248" s="1">
        <f>E248-F248</f>
        <v>-17.283333333333331</v>
      </c>
      <c r="Q248" s="1"/>
    </row>
    <row r="249" spans="1:17" x14ac:dyDescent="0.25">
      <c r="A249" s="60">
        <v>45853</v>
      </c>
      <c r="B249" s="5" t="s">
        <v>222</v>
      </c>
      <c r="E249" s="1">
        <v>-18</v>
      </c>
      <c r="F249" s="4"/>
      <c r="G249" s="1"/>
      <c r="H249" s="1"/>
      <c r="I249" s="1"/>
      <c r="J249" s="1"/>
      <c r="K249" s="1"/>
      <c r="L249" s="1"/>
      <c r="M249" s="1"/>
      <c r="N249" s="1"/>
      <c r="O249" s="1">
        <v>-15</v>
      </c>
      <c r="P249" s="1">
        <v>-3</v>
      </c>
      <c r="Q249" s="1"/>
    </row>
    <row r="250" spans="1:17" x14ac:dyDescent="0.25">
      <c r="A250" s="60">
        <v>45862</v>
      </c>
      <c r="B250" s="5" t="s">
        <v>251</v>
      </c>
      <c r="E250" s="1">
        <v>-2160</v>
      </c>
      <c r="F250" s="1"/>
      <c r="G250" s="1">
        <v>-1800</v>
      </c>
      <c r="H250" s="1"/>
      <c r="I250" s="1"/>
      <c r="J250" s="1"/>
      <c r="K250" s="1"/>
      <c r="L250" s="1"/>
      <c r="M250" s="1"/>
      <c r="N250" s="1"/>
      <c r="O250" s="1"/>
      <c r="P250" s="1">
        <v>-360</v>
      </c>
      <c r="Q250" s="1"/>
    </row>
    <row r="251" spans="1:17" x14ac:dyDescent="0.25">
      <c r="A251" s="60">
        <v>45863</v>
      </c>
      <c r="B251" s="5" t="s">
        <v>232</v>
      </c>
      <c r="E251" s="1">
        <v>-445.17</v>
      </c>
      <c r="F251" s="4"/>
      <c r="G251" s="1"/>
      <c r="H251" s="1">
        <v>-445.17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60">
        <v>45863</v>
      </c>
      <c r="B252" s="5" t="s">
        <v>213</v>
      </c>
      <c r="E252" s="1">
        <v>-30.8</v>
      </c>
      <c r="F252" s="4"/>
      <c r="G252" s="1"/>
      <c r="H252" s="1">
        <v>-30.8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60">
        <v>45866</v>
      </c>
      <c r="B253" s="5" t="s">
        <v>262</v>
      </c>
      <c r="E253" s="1">
        <v>-1000</v>
      </c>
      <c r="F253" s="4"/>
      <c r="G253" s="1"/>
      <c r="H253" s="1"/>
      <c r="I253" s="1"/>
      <c r="J253" s="1"/>
      <c r="K253" s="1"/>
      <c r="L253" s="1"/>
      <c r="M253" s="1"/>
      <c r="N253" s="1">
        <v>-1000</v>
      </c>
      <c r="O253" s="1"/>
      <c r="P253" s="1"/>
      <c r="Q253" s="1"/>
    </row>
    <row r="254" spans="1:17" x14ac:dyDescent="0.25">
      <c r="A254" s="60">
        <v>45881</v>
      </c>
      <c r="B254" s="5" t="s">
        <v>240</v>
      </c>
      <c r="E254" s="1">
        <v>-638.16</v>
      </c>
      <c r="F254" s="4"/>
      <c r="H254" s="1"/>
      <c r="I254" s="1">
        <v>-638.16</v>
      </c>
    </row>
    <row r="255" spans="1:17" x14ac:dyDescent="0.25">
      <c r="A255" s="60">
        <v>45881</v>
      </c>
      <c r="B255" s="5" t="s">
        <v>242</v>
      </c>
      <c r="E255" s="1">
        <v>-961.8</v>
      </c>
      <c r="F255" s="4"/>
      <c r="H255" s="1"/>
      <c r="I255" s="1">
        <v>-961.8</v>
      </c>
    </row>
    <row r="256" spans="1:17" x14ac:dyDescent="0.25">
      <c r="A256" s="60">
        <v>45882</v>
      </c>
      <c r="B256" s="5" t="s">
        <v>252</v>
      </c>
      <c r="E256" s="1">
        <v>-99</v>
      </c>
      <c r="F256" s="1">
        <v>-82.5</v>
      </c>
      <c r="H256" s="1"/>
      <c r="P256" s="1">
        <f>-99+82.5</f>
        <v>-16.5</v>
      </c>
    </row>
    <row r="257" spans="1:17" x14ac:dyDescent="0.25">
      <c r="A257" s="60">
        <v>45884</v>
      </c>
      <c r="B257" s="5" t="s">
        <v>235</v>
      </c>
      <c r="E257" s="1">
        <v>-103.7</v>
      </c>
      <c r="F257" s="4">
        <f>E257/1.2</f>
        <v>-86.416666666666671</v>
      </c>
      <c r="G257" s="1"/>
      <c r="H257" s="1"/>
      <c r="I257" s="1"/>
      <c r="J257" s="1"/>
      <c r="K257" s="1"/>
      <c r="L257" s="1"/>
      <c r="M257" s="1"/>
      <c r="N257" s="1"/>
      <c r="O257" s="1"/>
      <c r="P257" s="1">
        <f>E257-F257</f>
        <v>-17.283333333333331</v>
      </c>
    </row>
    <row r="258" spans="1:17" x14ac:dyDescent="0.25">
      <c r="A258" s="60">
        <v>45887</v>
      </c>
      <c r="B258" s="5" t="s">
        <v>256</v>
      </c>
      <c r="E258" s="1">
        <v>-18</v>
      </c>
      <c r="F258" s="4"/>
      <c r="H258" s="1"/>
      <c r="O258" s="1">
        <v>-15</v>
      </c>
      <c r="P258" s="1">
        <v>-3</v>
      </c>
    </row>
    <row r="259" spans="1:17" x14ac:dyDescent="0.25">
      <c r="A259" s="60">
        <v>45895</v>
      </c>
      <c r="B259" s="5" t="s">
        <v>255</v>
      </c>
      <c r="E259" s="1">
        <v>-445.37</v>
      </c>
      <c r="F259" s="4"/>
      <c r="H259" s="1">
        <v>-445.37</v>
      </c>
    </row>
    <row r="260" spans="1:17" x14ac:dyDescent="0.25">
      <c r="A260" s="60">
        <v>45895</v>
      </c>
      <c r="B260" s="5" t="s">
        <v>213</v>
      </c>
      <c r="E260" s="1">
        <v>-30.6</v>
      </c>
      <c r="F260" s="4"/>
      <c r="H260" s="1">
        <v>-30.6</v>
      </c>
    </row>
    <row r="261" spans="1:17" x14ac:dyDescent="0.25">
      <c r="A261" s="60">
        <v>45901</v>
      </c>
      <c r="B261" s="5" t="s">
        <v>254</v>
      </c>
      <c r="E261" s="1">
        <v>-10</v>
      </c>
      <c r="F261" s="4"/>
      <c r="H261" s="1"/>
      <c r="O261" s="1">
        <v>-8.33</v>
      </c>
      <c r="P261" s="1">
        <f>-10+8.33</f>
        <v>-1.67</v>
      </c>
    </row>
    <row r="262" spans="1:17" x14ac:dyDescent="0.25">
      <c r="A262" s="60">
        <v>45902</v>
      </c>
      <c r="B262" s="5" t="s">
        <v>253</v>
      </c>
      <c r="E262" s="1">
        <v>-252</v>
      </c>
      <c r="F262" s="4"/>
      <c r="H262" s="1"/>
      <c r="I262" s="7"/>
      <c r="J262" s="7"/>
      <c r="K262" s="7"/>
      <c r="L262" s="7">
        <v>-210</v>
      </c>
      <c r="M262" s="7"/>
      <c r="N262" s="7"/>
      <c r="O262" s="7"/>
      <c r="P262" s="7">
        <v>-42</v>
      </c>
    </row>
    <row r="263" spans="1:17" x14ac:dyDescent="0.25">
      <c r="A263" s="60">
        <v>45902</v>
      </c>
      <c r="B263" s="5" t="s">
        <v>257</v>
      </c>
      <c r="E263" s="1">
        <v>-132</v>
      </c>
      <c r="F263" s="7">
        <v>-110</v>
      </c>
      <c r="H263" s="1"/>
      <c r="I263" s="7"/>
      <c r="J263" s="7"/>
      <c r="K263" s="7"/>
      <c r="L263" s="7"/>
      <c r="M263" s="7"/>
      <c r="N263" s="7"/>
      <c r="P263" s="7">
        <v>-22</v>
      </c>
    </row>
    <row r="264" spans="1:17" x14ac:dyDescent="0.25">
      <c r="A264" s="60">
        <v>45905</v>
      </c>
      <c r="B264" s="5" t="s">
        <v>259</v>
      </c>
      <c r="E264" s="1">
        <v>-646.79999999999995</v>
      </c>
      <c r="F264" s="4"/>
      <c r="H264" s="1"/>
      <c r="I264" s="7"/>
      <c r="J264" s="7"/>
      <c r="K264" s="7">
        <v>-539</v>
      </c>
      <c r="L264" s="7"/>
      <c r="M264" s="7"/>
      <c r="N264" s="7"/>
      <c r="O264" s="7"/>
      <c r="P264" s="7">
        <v>-107.8</v>
      </c>
    </row>
    <row r="265" spans="1:17" x14ac:dyDescent="0.25">
      <c r="A265" s="60">
        <v>45915</v>
      </c>
      <c r="B265" s="5" t="s">
        <v>235</v>
      </c>
      <c r="E265" s="1">
        <v>-103.7</v>
      </c>
      <c r="F265" s="4">
        <f>E265/1.2</f>
        <v>-86.416666666666671</v>
      </c>
      <c r="G265" s="1"/>
      <c r="H265" s="1"/>
      <c r="I265" s="7"/>
      <c r="J265" s="7"/>
      <c r="K265" s="7"/>
      <c r="L265" s="7"/>
      <c r="M265" s="7"/>
      <c r="N265" s="7"/>
      <c r="O265" s="7"/>
      <c r="P265" s="7">
        <f>E265-F265</f>
        <v>-17.283333333333331</v>
      </c>
    </row>
    <row r="266" spans="1:17" x14ac:dyDescent="0.25">
      <c r="A266" s="60">
        <v>45915</v>
      </c>
      <c r="B266" s="5" t="s">
        <v>260</v>
      </c>
      <c r="E266" s="1">
        <v>-100</v>
      </c>
      <c r="F266" s="4"/>
      <c r="H266" s="1"/>
      <c r="I266" s="7"/>
      <c r="J266" s="7"/>
      <c r="K266" s="7"/>
      <c r="L266" s="7"/>
      <c r="M266" s="7"/>
      <c r="N266" s="7"/>
      <c r="O266" s="7">
        <v>-100</v>
      </c>
      <c r="P266" s="7"/>
    </row>
    <row r="267" spans="1:17" x14ac:dyDescent="0.25">
      <c r="A267" s="60">
        <v>45917</v>
      </c>
      <c r="B267" s="5" t="s">
        <v>261</v>
      </c>
      <c r="E267" s="1">
        <v>-18</v>
      </c>
      <c r="F267" s="4"/>
      <c r="H267" s="1"/>
      <c r="I267" s="7"/>
      <c r="J267" s="7"/>
      <c r="K267" s="7"/>
      <c r="L267" s="7"/>
      <c r="M267" s="7"/>
      <c r="N267" s="7"/>
      <c r="O267" s="7">
        <v>-15</v>
      </c>
      <c r="P267" s="7">
        <v>-3</v>
      </c>
    </row>
    <row r="268" spans="1:17" x14ac:dyDescent="0.25">
      <c r="A268" s="60">
        <v>45925</v>
      </c>
      <c r="B268" s="5" t="s">
        <v>258</v>
      </c>
      <c r="E268" s="1">
        <v>-445.17</v>
      </c>
      <c r="F268" s="4"/>
      <c r="H268" s="1">
        <v>-445.17</v>
      </c>
      <c r="I268" s="7"/>
      <c r="J268" s="7"/>
      <c r="K268" s="7"/>
      <c r="L268" s="7"/>
      <c r="M268" s="7"/>
      <c r="N268" s="7"/>
      <c r="O268" s="7"/>
      <c r="P268" s="7"/>
      <c r="Q268" s="5" t="s">
        <v>312</v>
      </c>
    </row>
    <row r="269" spans="1:17" x14ac:dyDescent="0.25">
      <c r="A269" s="60">
        <v>45925</v>
      </c>
      <c r="B269" s="5" t="s">
        <v>213</v>
      </c>
      <c r="E269" s="1">
        <v>-30.8</v>
      </c>
      <c r="F269" s="4"/>
      <c r="H269" s="1">
        <v>-30.8</v>
      </c>
      <c r="I269" s="7"/>
      <c r="J269" s="7"/>
      <c r="K269" s="7"/>
      <c r="L269" s="7"/>
      <c r="M269" s="7"/>
      <c r="N269" s="7"/>
      <c r="O269" s="7"/>
      <c r="P269" s="7"/>
      <c r="Q269" s="40">
        <f>SUM(P217:P269)</f>
        <v>-6508.590000000002</v>
      </c>
    </row>
    <row r="270" spans="1:17" x14ac:dyDescent="0.25">
      <c r="A270" s="60">
        <v>45939</v>
      </c>
      <c r="B270" s="5" t="s">
        <v>268</v>
      </c>
      <c r="E270" s="1">
        <v>-18</v>
      </c>
      <c r="F270" s="68"/>
      <c r="H270" s="1"/>
      <c r="O270" s="7">
        <v>-15</v>
      </c>
      <c r="P270" s="7">
        <v>-3</v>
      </c>
    </row>
    <row r="271" spans="1:17" x14ac:dyDescent="0.25">
      <c r="A271" s="60">
        <v>45943</v>
      </c>
      <c r="B271" s="5" t="s">
        <v>264</v>
      </c>
      <c r="E271" s="1">
        <v>-5712.71</v>
      </c>
      <c r="F271" s="4"/>
      <c r="G271" s="1">
        <f>E271/1.2</f>
        <v>-4760.5916666666672</v>
      </c>
      <c r="H271" s="1"/>
      <c r="P271" s="1">
        <f>E271-G271</f>
        <v>-952.11833333333288</v>
      </c>
    </row>
    <row r="272" spans="1:17" x14ac:dyDescent="0.25">
      <c r="A272" s="60">
        <v>45945</v>
      </c>
      <c r="B272" s="5" t="s">
        <v>235</v>
      </c>
      <c r="E272" s="1">
        <v>-103.7</v>
      </c>
      <c r="F272" s="4">
        <f>E272/1.2</f>
        <v>-86.416666666666671</v>
      </c>
      <c r="G272" s="1"/>
      <c r="H272" s="1"/>
      <c r="I272" s="7"/>
      <c r="J272" s="7"/>
      <c r="K272" s="7"/>
      <c r="L272" s="7"/>
      <c r="M272" s="7"/>
      <c r="N272" s="7"/>
      <c r="O272" s="7"/>
      <c r="P272" s="7">
        <f>E272-F272</f>
        <v>-17.283333333333331</v>
      </c>
    </row>
    <row r="273" spans="1:16" x14ac:dyDescent="0.25">
      <c r="A273" s="60">
        <v>45951</v>
      </c>
      <c r="B273" s="5" t="s">
        <v>263</v>
      </c>
      <c r="E273" s="1">
        <v>-250</v>
      </c>
      <c r="F273" s="4"/>
      <c r="H273" s="1"/>
      <c r="N273" s="1">
        <v>-250</v>
      </c>
    </row>
    <row r="274" spans="1:16" x14ac:dyDescent="0.25">
      <c r="A274" s="60">
        <v>45951</v>
      </c>
      <c r="B274" s="5" t="s">
        <v>281</v>
      </c>
      <c r="E274" s="1">
        <v>-165</v>
      </c>
      <c r="F274" s="4">
        <f>E274/1.2</f>
        <v>-137.5</v>
      </c>
      <c r="H274" s="1"/>
      <c r="P274" s="1">
        <f>E274-F274</f>
        <v>-27.5</v>
      </c>
    </row>
    <row r="275" spans="1:16" x14ac:dyDescent="0.25">
      <c r="A275" s="60">
        <v>45951</v>
      </c>
      <c r="B275" s="5" t="s">
        <v>274</v>
      </c>
      <c r="E275" s="1">
        <v>-900</v>
      </c>
      <c r="F275" s="4"/>
      <c r="H275" s="1"/>
      <c r="J275" s="1">
        <f>E275/1.2</f>
        <v>-750</v>
      </c>
      <c r="P275" s="1">
        <f>E275-J275</f>
        <v>-150</v>
      </c>
    </row>
    <row r="276" spans="1:16" x14ac:dyDescent="0.25">
      <c r="A276" s="60">
        <v>45951</v>
      </c>
      <c r="B276" s="5" t="s">
        <v>275</v>
      </c>
      <c r="E276" s="1">
        <v>-204</v>
      </c>
      <c r="F276" s="4"/>
      <c r="G276" s="1">
        <f>E276/1.2</f>
        <v>-170</v>
      </c>
      <c r="H276" s="1"/>
      <c r="P276" s="1">
        <f>E276-G276</f>
        <v>-34</v>
      </c>
    </row>
    <row r="277" spans="1:16" x14ac:dyDescent="0.25">
      <c r="A277" s="60">
        <v>45951</v>
      </c>
      <c r="B277" s="5" t="s">
        <v>270</v>
      </c>
      <c r="E277" s="1">
        <v>-638.14</v>
      </c>
      <c r="F277" s="4"/>
      <c r="H277" s="1"/>
      <c r="I277" s="1">
        <v>-638.14</v>
      </c>
    </row>
    <row r="278" spans="1:16" x14ac:dyDescent="0.25">
      <c r="A278" s="60">
        <v>45951</v>
      </c>
      <c r="B278" s="5" t="s">
        <v>269</v>
      </c>
      <c r="E278" s="1">
        <v>-961.8</v>
      </c>
      <c r="F278" s="4"/>
      <c r="H278" s="1"/>
      <c r="I278" s="1">
        <v>-961.8</v>
      </c>
    </row>
    <row r="279" spans="1:16" x14ac:dyDescent="0.25">
      <c r="A279" s="60">
        <v>45951</v>
      </c>
      <c r="B279" s="5" t="s">
        <v>273</v>
      </c>
      <c r="E279" s="1">
        <v>-5.5</v>
      </c>
      <c r="F279" s="4"/>
      <c r="H279" s="1"/>
      <c r="O279" s="1">
        <f>E279/1.2</f>
        <v>-4.5833333333333339</v>
      </c>
      <c r="P279" s="1">
        <f>E279-O279</f>
        <v>-0.91666666666666607</v>
      </c>
    </row>
    <row r="280" spans="1:16" x14ac:dyDescent="0.25">
      <c r="A280" s="60">
        <v>45952</v>
      </c>
      <c r="B280" s="5" t="s">
        <v>276</v>
      </c>
      <c r="E280" s="1">
        <v>-100</v>
      </c>
      <c r="F280" s="4"/>
      <c r="H280" s="1"/>
      <c r="N280" s="1">
        <v>-100</v>
      </c>
    </row>
    <row r="281" spans="1:16" x14ac:dyDescent="0.25">
      <c r="A281" s="60">
        <v>45957</v>
      </c>
      <c r="B281" s="5" t="s">
        <v>271</v>
      </c>
      <c r="E281" s="1">
        <v>-445.37</v>
      </c>
      <c r="F281" s="4"/>
      <c r="H281" s="1">
        <v>-445.37</v>
      </c>
    </row>
    <row r="282" spans="1:16" x14ac:dyDescent="0.25">
      <c r="A282" s="60">
        <v>45957</v>
      </c>
      <c r="B282" s="5" t="s">
        <v>213</v>
      </c>
      <c r="E282" s="1">
        <v>-30.6</v>
      </c>
      <c r="F282" s="4"/>
      <c r="H282" s="1">
        <v>-30.6</v>
      </c>
    </row>
    <row r="283" spans="1:16" x14ac:dyDescent="0.25">
      <c r="A283" s="60">
        <v>45965</v>
      </c>
      <c r="B283" s="5" t="s">
        <v>273</v>
      </c>
      <c r="E283" s="1">
        <v>-25.45</v>
      </c>
      <c r="F283" s="4">
        <f>E283/1.2</f>
        <v>-21.208333333333332</v>
      </c>
      <c r="H283" s="1"/>
      <c r="P283" s="1">
        <f>E283-F283</f>
        <v>-4.2416666666666671</v>
      </c>
    </row>
    <row r="284" spans="1:16" x14ac:dyDescent="0.25">
      <c r="A284" s="60">
        <v>45965</v>
      </c>
      <c r="B284" s="5" t="s">
        <v>278</v>
      </c>
      <c r="E284" s="1">
        <v>-132</v>
      </c>
      <c r="F284" s="4">
        <v>-110</v>
      </c>
      <c r="H284" s="1"/>
      <c r="P284" s="1">
        <v>-22</v>
      </c>
    </row>
    <row r="285" spans="1:16" x14ac:dyDescent="0.25">
      <c r="A285" s="60">
        <v>45972</v>
      </c>
      <c r="B285" s="5" t="s">
        <v>268</v>
      </c>
      <c r="E285" s="1">
        <v>-18</v>
      </c>
      <c r="F285" s="4"/>
      <c r="H285" s="1"/>
      <c r="O285" s="7">
        <v>-15</v>
      </c>
      <c r="P285" s="7">
        <v>-3</v>
      </c>
    </row>
    <row r="286" spans="1:16" x14ac:dyDescent="0.25">
      <c r="A286" s="60">
        <v>45972</v>
      </c>
      <c r="B286" s="5" t="s">
        <v>272</v>
      </c>
      <c r="E286" s="1">
        <v>-71.17</v>
      </c>
      <c r="H286" s="1"/>
      <c r="O286" s="4">
        <f>E286/1.2</f>
        <v>-59.308333333333337</v>
      </c>
      <c r="P286" s="1">
        <f>E286-O286</f>
        <v>-11.861666666666665</v>
      </c>
    </row>
    <row r="287" spans="1:16" x14ac:dyDescent="0.25">
      <c r="A287" s="60">
        <v>45978</v>
      </c>
      <c r="B287" s="5" t="s">
        <v>235</v>
      </c>
      <c r="E287" s="1">
        <v>-103.7</v>
      </c>
      <c r="F287" s="4">
        <f>E287/1.2</f>
        <v>-86.416666666666671</v>
      </c>
      <c r="G287" s="1"/>
      <c r="H287" s="1"/>
      <c r="I287" s="7"/>
      <c r="J287" s="7"/>
      <c r="K287" s="7"/>
      <c r="L287" s="7"/>
      <c r="M287" s="7"/>
      <c r="N287" s="7"/>
      <c r="O287" s="7"/>
      <c r="P287" s="7">
        <f>E287-F287</f>
        <v>-17.283333333333331</v>
      </c>
    </row>
    <row r="288" spans="1:16" x14ac:dyDescent="0.25">
      <c r="A288" s="60">
        <v>45979</v>
      </c>
      <c r="B288" s="5" t="s">
        <v>284</v>
      </c>
      <c r="E288" s="1">
        <v>-168</v>
      </c>
      <c r="F288" s="4"/>
      <c r="H288" s="1"/>
      <c r="K288" s="1">
        <f>E288/1.2</f>
        <v>-140</v>
      </c>
      <c r="P288" s="1">
        <f>E288-K288</f>
        <v>-28</v>
      </c>
    </row>
    <row r="289" spans="1:16" x14ac:dyDescent="0.25">
      <c r="A289" s="60">
        <v>45986</v>
      </c>
      <c r="B289" s="5" t="s">
        <v>279</v>
      </c>
      <c r="E289" s="1">
        <v>-445.37</v>
      </c>
      <c r="F289" s="4"/>
      <c r="H289" s="1">
        <v>-445.37</v>
      </c>
    </row>
    <row r="290" spans="1:16" x14ac:dyDescent="0.25">
      <c r="A290" s="60">
        <v>45986</v>
      </c>
      <c r="B290" s="5" t="s">
        <v>213</v>
      </c>
      <c r="E290" s="1">
        <v>-30.6</v>
      </c>
      <c r="F290" s="4"/>
      <c r="H290" s="1">
        <v>-30.6</v>
      </c>
    </row>
    <row r="291" spans="1:16" x14ac:dyDescent="0.25">
      <c r="A291" s="60">
        <v>45992</v>
      </c>
      <c r="B291" s="5" t="s">
        <v>296</v>
      </c>
      <c r="E291" s="1">
        <v>-89.94</v>
      </c>
      <c r="F291" s="4"/>
      <c r="H291" s="1"/>
      <c r="K291" s="1">
        <f>E291/1.2</f>
        <v>-74.95</v>
      </c>
      <c r="P291" s="1">
        <f>E291-K291</f>
        <v>-14.989999999999995</v>
      </c>
    </row>
    <row r="292" spans="1:16" x14ac:dyDescent="0.25">
      <c r="A292" s="60">
        <v>45993</v>
      </c>
      <c r="B292" s="5" t="s">
        <v>290</v>
      </c>
      <c r="E292" s="1">
        <v>-166.8</v>
      </c>
      <c r="F292" s="4"/>
      <c r="H292" s="1"/>
      <c r="K292" s="1">
        <f>E292/1.2</f>
        <v>-139.00000000000003</v>
      </c>
      <c r="P292" s="1">
        <f>E292-K292</f>
        <v>-27.799999999999983</v>
      </c>
    </row>
    <row r="293" spans="1:16" x14ac:dyDescent="0.25">
      <c r="A293" s="60">
        <v>45996</v>
      </c>
      <c r="B293" s="5" t="s">
        <v>293</v>
      </c>
      <c r="E293" s="1">
        <v>-47</v>
      </c>
      <c r="F293" s="4"/>
      <c r="H293" s="1"/>
      <c r="N293" s="1">
        <v>-47</v>
      </c>
    </row>
    <row r="294" spans="1:16" x14ac:dyDescent="0.25">
      <c r="A294" s="60">
        <v>46000</v>
      </c>
      <c r="B294" s="5" t="s">
        <v>285</v>
      </c>
      <c r="E294" s="1">
        <v>-132</v>
      </c>
      <c r="F294" s="4">
        <v>-110</v>
      </c>
      <c r="H294" s="1"/>
      <c r="P294" s="1">
        <v>-22</v>
      </c>
    </row>
    <row r="295" spans="1:16" x14ac:dyDescent="0.25">
      <c r="A295" s="60">
        <v>46000</v>
      </c>
      <c r="B295" s="5" t="s">
        <v>286</v>
      </c>
      <c r="E295" s="1">
        <v>-432</v>
      </c>
      <c r="F295" s="4"/>
      <c r="H295" s="1"/>
      <c r="N295" s="1">
        <f>E295/1.2</f>
        <v>-360</v>
      </c>
      <c r="P295" s="1">
        <f>E295-N295</f>
        <v>-72</v>
      </c>
    </row>
    <row r="296" spans="1:16" x14ac:dyDescent="0.25">
      <c r="A296" s="53">
        <v>46000</v>
      </c>
      <c r="B296" s="5" t="s">
        <v>294</v>
      </c>
      <c r="E296" s="1">
        <v>-10.99</v>
      </c>
      <c r="O296" s="1">
        <f>E296/1.2</f>
        <v>-9.1583333333333332</v>
      </c>
      <c r="P296" s="1">
        <f>E296-O296</f>
        <v>-1.831666666666667</v>
      </c>
    </row>
    <row r="297" spans="1:16" x14ac:dyDescent="0.25">
      <c r="A297" s="60">
        <v>46002</v>
      </c>
      <c r="B297" s="5" t="s">
        <v>268</v>
      </c>
      <c r="E297" s="1">
        <v>-18</v>
      </c>
      <c r="F297" s="4"/>
      <c r="H297" s="1"/>
      <c r="O297" s="1">
        <v>-15</v>
      </c>
      <c r="P297" s="1">
        <v>-3</v>
      </c>
    </row>
    <row r="298" spans="1:16" x14ac:dyDescent="0.25">
      <c r="A298" s="60">
        <v>46008</v>
      </c>
      <c r="B298" s="5" t="s">
        <v>235</v>
      </c>
      <c r="E298" s="1">
        <v>-103.7</v>
      </c>
      <c r="F298" s="4">
        <f>E298/1.2</f>
        <v>-86.416666666666671</v>
      </c>
      <c r="G298" s="1"/>
      <c r="H298" s="1"/>
      <c r="I298" s="7"/>
      <c r="J298" s="7"/>
      <c r="K298" s="7"/>
      <c r="L298" s="7"/>
      <c r="M298" s="7"/>
      <c r="N298" s="7"/>
      <c r="O298" s="1"/>
      <c r="P298" s="1">
        <f>E298-F298</f>
        <v>-17.283333333333331</v>
      </c>
    </row>
    <row r="299" spans="1:16" x14ac:dyDescent="0.25">
      <c r="A299" s="60">
        <v>46016</v>
      </c>
      <c r="B299" s="5" t="s">
        <v>292</v>
      </c>
      <c r="E299" s="1">
        <v>-445.37</v>
      </c>
      <c r="F299" s="4"/>
      <c r="H299" s="1">
        <v>-445.37</v>
      </c>
      <c r="O299" s="1"/>
      <c r="P299" s="1"/>
    </row>
    <row r="300" spans="1:16" x14ac:dyDescent="0.25">
      <c r="A300" s="60">
        <v>46016</v>
      </c>
      <c r="B300" s="5" t="s">
        <v>213</v>
      </c>
      <c r="E300" s="1">
        <v>-30.6</v>
      </c>
      <c r="F300" s="4"/>
      <c r="H300" s="1">
        <v>-30.6</v>
      </c>
      <c r="O300" s="1"/>
      <c r="P300" s="1"/>
    </row>
    <row r="301" spans="1:16" x14ac:dyDescent="0.25">
      <c r="A301" s="60">
        <v>46033</v>
      </c>
      <c r="B301" s="5" t="s">
        <v>268</v>
      </c>
      <c r="E301" s="1">
        <v>-18</v>
      </c>
      <c r="F301" s="4"/>
      <c r="H301" s="1"/>
      <c r="O301" s="1">
        <v>-15</v>
      </c>
      <c r="P301" s="1">
        <v>-3</v>
      </c>
    </row>
    <row r="302" spans="1:16" x14ac:dyDescent="0.25">
      <c r="A302" s="60">
        <v>45670</v>
      </c>
      <c r="B302" s="5" t="s">
        <v>291</v>
      </c>
      <c r="E302" s="1">
        <v>-165</v>
      </c>
      <c r="F302" s="4">
        <v>-137.5</v>
      </c>
      <c r="H302" s="1"/>
      <c r="O302" s="1"/>
      <c r="P302" s="1">
        <f>E302-F302</f>
        <v>-27.5</v>
      </c>
    </row>
    <row r="303" spans="1:16" x14ac:dyDescent="0.25">
      <c r="A303" s="60">
        <v>46035</v>
      </c>
      <c r="B303" s="5" t="s">
        <v>299</v>
      </c>
      <c r="E303" s="1">
        <v>-98.94</v>
      </c>
      <c r="F303" s="4"/>
      <c r="H303" s="1"/>
      <c r="O303" s="1">
        <f>E303/1.2</f>
        <v>-82.45</v>
      </c>
      <c r="P303" s="1">
        <f>E303-O303</f>
        <v>-16.489999999999995</v>
      </c>
    </row>
    <row r="304" spans="1:16" x14ac:dyDescent="0.25">
      <c r="A304" s="60">
        <v>46039</v>
      </c>
      <c r="B304" s="5" t="s">
        <v>235</v>
      </c>
      <c r="E304" s="1">
        <v>-103.7</v>
      </c>
      <c r="F304" s="4">
        <f>E304/1.2</f>
        <v>-86.416666666666671</v>
      </c>
      <c r="G304" s="1"/>
      <c r="H304" s="1"/>
      <c r="I304" s="7"/>
      <c r="J304" s="7"/>
      <c r="K304" s="7"/>
      <c r="L304" s="7"/>
      <c r="M304" s="7"/>
      <c r="N304" s="7"/>
      <c r="O304" s="7"/>
      <c r="P304" s="7">
        <f>E304-F304</f>
        <v>-17.283333333333331</v>
      </c>
    </row>
    <row r="305" spans="1:16" x14ac:dyDescent="0.25">
      <c r="A305" s="60">
        <v>46043</v>
      </c>
      <c r="B305" s="5" t="s">
        <v>270</v>
      </c>
      <c r="E305" s="1">
        <v>-638.14</v>
      </c>
      <c r="F305" s="4"/>
      <c r="H305" s="1"/>
      <c r="I305" s="1">
        <v>-638.14</v>
      </c>
      <c r="O305" s="1"/>
      <c r="P305" s="1"/>
    </row>
    <row r="306" spans="1:16" x14ac:dyDescent="0.25">
      <c r="A306" s="60">
        <v>46043</v>
      </c>
      <c r="B306" s="5" t="s">
        <v>269</v>
      </c>
      <c r="E306" s="1">
        <v>-1031.8</v>
      </c>
      <c r="F306" s="4"/>
      <c r="H306" s="1"/>
      <c r="I306" s="1">
        <v>-1031.8</v>
      </c>
      <c r="O306" s="1"/>
      <c r="P306" s="1"/>
    </row>
    <row r="307" spans="1:16" x14ac:dyDescent="0.25">
      <c r="A307" s="60">
        <v>46044</v>
      </c>
      <c r="B307" s="5" t="s">
        <v>300</v>
      </c>
      <c r="E307" s="1">
        <v>-11.25</v>
      </c>
      <c r="F307" s="4"/>
      <c r="H307" s="1"/>
      <c r="O307" s="1">
        <f>E307/1.2</f>
        <v>-9.375</v>
      </c>
      <c r="P307" s="1">
        <f>E307-O307</f>
        <v>-1.875</v>
      </c>
    </row>
    <row r="308" spans="1:16" x14ac:dyDescent="0.25">
      <c r="A308" s="60">
        <v>46047</v>
      </c>
      <c r="B308" s="5" t="s">
        <v>304</v>
      </c>
      <c r="E308" s="1">
        <v>-445.37</v>
      </c>
      <c r="F308" s="4"/>
      <c r="H308" s="1">
        <v>-445.37</v>
      </c>
      <c r="O308" s="1"/>
      <c r="P308" s="1"/>
    </row>
    <row r="309" spans="1:16" x14ac:dyDescent="0.25">
      <c r="A309" s="60">
        <v>46047</v>
      </c>
      <c r="B309" s="5" t="s">
        <v>213</v>
      </c>
      <c r="E309" s="1">
        <v>-30.6</v>
      </c>
      <c r="F309" s="4"/>
      <c r="H309" s="1">
        <v>-30.6</v>
      </c>
      <c r="O309" s="1"/>
      <c r="P309" s="1"/>
    </row>
    <row r="310" spans="1:16" x14ac:dyDescent="0.25">
      <c r="A310" s="60">
        <v>46048</v>
      </c>
      <c r="B310" s="5" t="s">
        <v>301</v>
      </c>
      <c r="E310" s="1">
        <v>-84.99</v>
      </c>
      <c r="F310" s="4"/>
      <c r="H310" s="1"/>
      <c r="N310" s="1">
        <f>E310/1.2</f>
        <v>-70.825000000000003</v>
      </c>
      <c r="O310" s="1"/>
      <c r="P310" s="1">
        <f>E310-N310</f>
        <v>-14.164999999999992</v>
      </c>
    </row>
    <row r="311" spans="1:16" x14ac:dyDescent="0.25">
      <c r="A311" s="60">
        <v>46064</v>
      </c>
      <c r="B311" s="5" t="s">
        <v>268</v>
      </c>
      <c r="E311" s="1">
        <v>-18</v>
      </c>
      <c r="F311" s="4"/>
      <c r="H311" s="1"/>
      <c r="O311" s="1">
        <v>-15</v>
      </c>
      <c r="P311" s="1">
        <v>-3</v>
      </c>
    </row>
    <row r="312" spans="1:16" x14ac:dyDescent="0.25">
      <c r="A312" s="60">
        <v>46070</v>
      </c>
      <c r="B312" s="5" t="s">
        <v>235</v>
      </c>
      <c r="E312" s="1">
        <v>-103.7</v>
      </c>
      <c r="F312" s="4">
        <f>E312/1.2</f>
        <v>-86.416666666666671</v>
      </c>
      <c r="H312" s="1"/>
      <c r="P312" s="1">
        <f>E312-F312</f>
        <v>-17.283333333333331</v>
      </c>
    </row>
    <row r="313" spans="1:16" x14ac:dyDescent="0.25">
      <c r="A313" s="60">
        <v>46077</v>
      </c>
      <c r="B313" s="5" t="s">
        <v>302</v>
      </c>
      <c r="E313" s="1">
        <v>-480</v>
      </c>
      <c r="F313" s="4">
        <v>-400</v>
      </c>
      <c r="H313" s="1"/>
      <c r="O313" s="1"/>
      <c r="P313" s="1">
        <v>-80</v>
      </c>
    </row>
    <row r="314" spans="1:16" x14ac:dyDescent="0.25">
      <c r="A314" s="60">
        <v>46077</v>
      </c>
      <c r="B314" s="5" t="s">
        <v>310</v>
      </c>
      <c r="E314" s="1">
        <v>-132</v>
      </c>
      <c r="F314" s="4">
        <v>-110</v>
      </c>
      <c r="H314" s="1"/>
      <c r="P314" s="1">
        <v>-22</v>
      </c>
    </row>
    <row r="315" spans="1:16" x14ac:dyDescent="0.25">
      <c r="A315" s="60">
        <v>46078</v>
      </c>
      <c r="B315" s="5" t="s">
        <v>305</v>
      </c>
      <c r="E315" s="1">
        <v>-445.17</v>
      </c>
      <c r="F315" s="4"/>
      <c r="H315" s="1">
        <v>-445.17</v>
      </c>
    </row>
    <row r="316" spans="1:16" x14ac:dyDescent="0.25">
      <c r="A316" s="60">
        <v>46078</v>
      </c>
      <c r="B316" s="5" t="s">
        <v>213</v>
      </c>
      <c r="E316" s="1">
        <v>-30.8</v>
      </c>
      <c r="F316" s="4"/>
      <c r="H316" s="1">
        <v>-30.8</v>
      </c>
    </row>
    <row r="317" spans="1:16" x14ac:dyDescent="0.25">
      <c r="A317" s="60">
        <v>46085</v>
      </c>
      <c r="B317" s="5" t="s">
        <v>306</v>
      </c>
      <c r="E317" s="1">
        <v>-132</v>
      </c>
      <c r="F317" s="4">
        <v>-110</v>
      </c>
      <c r="H317" s="1"/>
      <c r="P317" s="1">
        <v>-22</v>
      </c>
    </row>
    <row r="318" spans="1:16" x14ac:dyDescent="0.25">
      <c r="A318" s="60">
        <v>46092</v>
      </c>
      <c r="B318" s="5" t="s">
        <v>268</v>
      </c>
      <c r="E318" s="1">
        <v>-18</v>
      </c>
      <c r="F318" s="4"/>
      <c r="H318" s="1"/>
      <c r="O318" s="1">
        <v>-15</v>
      </c>
      <c r="P318" s="1">
        <v>-3</v>
      </c>
    </row>
    <row r="319" spans="1:16" x14ac:dyDescent="0.25">
      <c r="A319" s="60">
        <v>46097</v>
      </c>
      <c r="B319" s="5" t="s">
        <v>308</v>
      </c>
      <c r="E319" s="1">
        <v>-768</v>
      </c>
      <c r="G319" s="4">
        <f>E319/1.2</f>
        <v>-640</v>
      </c>
      <c r="H319" s="1"/>
      <c r="P319" s="1">
        <f>E319-G319</f>
        <v>-128</v>
      </c>
    </row>
    <row r="320" spans="1:16" x14ac:dyDescent="0.25">
      <c r="A320" s="60">
        <v>46098</v>
      </c>
      <c r="B320" s="5" t="s">
        <v>235</v>
      </c>
      <c r="E320" s="1">
        <v>-103.65</v>
      </c>
      <c r="F320" s="4">
        <f>E320/1.2</f>
        <v>-86.375000000000014</v>
      </c>
      <c r="H320" s="1"/>
      <c r="P320" s="1">
        <f>E320-F320</f>
        <v>-17.274999999999991</v>
      </c>
    </row>
    <row r="321" spans="1:18" x14ac:dyDescent="0.25">
      <c r="A321" s="60">
        <v>46106</v>
      </c>
      <c r="B321" s="5" t="s">
        <v>307</v>
      </c>
      <c r="E321" s="1">
        <v>-445.37</v>
      </c>
      <c r="F321" s="4"/>
      <c r="H321" s="1">
        <v>-445.37</v>
      </c>
    </row>
    <row r="322" spans="1:18" x14ac:dyDescent="0.25">
      <c r="A322" s="60">
        <v>46106</v>
      </c>
      <c r="B322" s="5" t="s">
        <v>213</v>
      </c>
      <c r="E322" s="1">
        <v>-30.6</v>
      </c>
      <c r="F322" s="4"/>
      <c r="H322" s="1">
        <v>-30.6</v>
      </c>
      <c r="Q322" t="s">
        <v>287</v>
      </c>
    </row>
    <row r="323" spans="1:18" x14ac:dyDescent="0.25">
      <c r="A323" s="53"/>
      <c r="B323" s="5"/>
      <c r="E323" s="1"/>
      <c r="F323" s="1"/>
      <c r="G323" s="1"/>
      <c r="H323" s="1"/>
      <c r="I323" s="7"/>
      <c r="J323" s="7"/>
      <c r="K323" s="7"/>
      <c r="L323" s="7"/>
      <c r="M323" s="7"/>
      <c r="N323" s="7"/>
      <c r="O323" s="7"/>
      <c r="P323" s="7"/>
      <c r="Q323" s="40">
        <f>SUM(P270:P323)</f>
        <v>-1802.9816666666661</v>
      </c>
      <c r="R323" s="65"/>
    </row>
    <row r="324" spans="1:18" x14ac:dyDescent="0.25">
      <c r="A324" s="53"/>
      <c r="B324" t="s">
        <v>114</v>
      </c>
      <c r="E324" s="39">
        <f t="shared" ref="E324:P324" si="1">SUM(E218:E323)</f>
        <v>-68294.099999999991</v>
      </c>
      <c r="F324" s="39">
        <f t="shared" si="1"/>
        <v>-8649.0966666666682</v>
      </c>
      <c r="G324" s="39">
        <f t="shared" si="1"/>
        <v>-32440.931666666667</v>
      </c>
      <c r="H324" s="39">
        <f t="shared" si="1"/>
        <v>-5711.6400000000012</v>
      </c>
      <c r="I324" s="39">
        <f t="shared" si="1"/>
        <v>-5806.4000000000005</v>
      </c>
      <c r="J324" s="39">
        <f t="shared" si="1"/>
        <v>-2250</v>
      </c>
      <c r="K324" s="39">
        <f t="shared" si="1"/>
        <v>-892.95</v>
      </c>
      <c r="L324" s="39">
        <f t="shared" si="1"/>
        <v>-425</v>
      </c>
      <c r="M324" s="39">
        <f t="shared" si="1"/>
        <v>-1075.4100000000001</v>
      </c>
      <c r="N324" s="39">
        <f t="shared" si="1"/>
        <v>-2163.8249999999998</v>
      </c>
      <c r="O324" s="39">
        <f t="shared" si="1"/>
        <v>-567.27499999999998</v>
      </c>
      <c r="P324" s="39">
        <f t="shared" si="1"/>
        <v>-8311.5716666666704</v>
      </c>
      <c r="Q324" s="1"/>
    </row>
    <row r="325" spans="1:18" x14ac:dyDescent="0.25">
      <c r="A325" s="53"/>
      <c r="E325" s="1">
        <f>E168-E324</f>
        <v>0</v>
      </c>
      <c r="F325" s="39">
        <f>SUM(F324:P324)</f>
        <v>-68294.100000000006</v>
      </c>
      <c r="G325" s="1"/>
      <c r="H325" s="1"/>
      <c r="I325" s="21"/>
    </row>
    <row r="326" spans="1:18" x14ac:dyDescent="0.25">
      <c r="A326" s="53"/>
      <c r="D326" s="1"/>
      <c r="E326" s="1"/>
      <c r="F326" s="14" t="s">
        <v>4</v>
      </c>
      <c r="G326" s="13" t="s">
        <v>199</v>
      </c>
      <c r="H326" s="13" t="s">
        <v>7</v>
      </c>
      <c r="I326" s="13" t="s">
        <v>282</v>
      </c>
      <c r="L326" s="13" t="s">
        <v>5</v>
      </c>
      <c r="M326" s="13" t="s">
        <v>10</v>
      </c>
      <c r="N326" s="13" t="s">
        <v>12</v>
      </c>
      <c r="O326" s="13" t="s">
        <v>13</v>
      </c>
      <c r="P326" s="13" t="s">
        <v>18</v>
      </c>
    </row>
    <row r="327" spans="1:18" x14ac:dyDescent="0.25">
      <c r="A327" s="53"/>
      <c r="E327" t="s">
        <v>21</v>
      </c>
      <c r="F327" s="14" t="s">
        <v>6</v>
      </c>
      <c r="G327" s="13" t="s">
        <v>200</v>
      </c>
      <c r="H327" s="13" t="s">
        <v>8</v>
      </c>
      <c r="I327" s="13" t="s">
        <v>171</v>
      </c>
      <c r="J327" s="12" t="s">
        <v>280</v>
      </c>
      <c r="K327" s="13" t="s">
        <v>172</v>
      </c>
      <c r="L327" s="13" t="s">
        <v>9</v>
      </c>
      <c r="M327" s="13" t="s">
        <v>11</v>
      </c>
      <c r="N327" s="13" t="s">
        <v>15</v>
      </c>
      <c r="O327" s="13" t="s">
        <v>16</v>
      </c>
      <c r="P327" s="13" t="s">
        <v>14</v>
      </c>
    </row>
    <row r="328" spans="1:18" x14ac:dyDescent="0.25">
      <c r="A328" s="53"/>
      <c r="F328" s="11"/>
      <c r="G328" s="1"/>
      <c r="H328" s="9"/>
      <c r="I328" s="33"/>
      <c r="N328" s="5"/>
      <c r="O328" s="34"/>
    </row>
    <row r="329" spans="1:18" x14ac:dyDescent="0.25">
      <c r="A329" s="53"/>
      <c r="F329" s="11"/>
      <c r="G329" s="1"/>
      <c r="H329" s="9"/>
      <c r="I329" s="33"/>
      <c r="N329" s="5"/>
      <c r="O329" s="34"/>
    </row>
    <row r="330" spans="1:18" ht="15.6" x14ac:dyDescent="0.3">
      <c r="A330" s="47" t="s">
        <v>66</v>
      </c>
      <c r="B330" s="53"/>
      <c r="H330" s="1"/>
    </row>
    <row r="331" spans="1:18" x14ac:dyDescent="0.25">
      <c r="A331" s="12"/>
      <c r="B331" s="9"/>
    </row>
    <row r="332" spans="1:18" x14ac:dyDescent="0.25">
      <c r="A332" s="12" t="s">
        <v>132</v>
      </c>
      <c r="B332" s="9"/>
      <c r="C332" s="5" t="s">
        <v>188</v>
      </c>
      <c r="G332" s="10" t="s">
        <v>69</v>
      </c>
      <c r="H332" s="10" t="s">
        <v>16</v>
      </c>
      <c r="I332" s="9" t="s">
        <v>67</v>
      </c>
      <c r="J332" s="9" t="s">
        <v>68</v>
      </c>
    </row>
    <row r="333" spans="1:18" x14ac:dyDescent="0.25">
      <c r="A333" s="59">
        <v>40689</v>
      </c>
      <c r="B333" s="9">
        <v>100123</v>
      </c>
      <c r="C333" t="s">
        <v>17</v>
      </c>
      <c r="G333" s="1">
        <v>708.05</v>
      </c>
      <c r="I333" s="1"/>
      <c r="J333" s="1">
        <v>708.05</v>
      </c>
      <c r="K333" s="1"/>
      <c r="L333" s="5"/>
      <c r="M333" s="1"/>
    </row>
    <row r="334" spans="1:18" x14ac:dyDescent="0.25">
      <c r="A334" s="59">
        <v>41057</v>
      </c>
      <c r="B334" s="9">
        <v>694</v>
      </c>
      <c r="C334" t="s">
        <v>19</v>
      </c>
      <c r="H334" s="1">
        <v>-480</v>
      </c>
      <c r="I334" s="1">
        <v>-80</v>
      </c>
      <c r="J334" s="1">
        <v>-400</v>
      </c>
      <c r="K334" s="1"/>
    </row>
    <row r="335" spans="1:18" x14ac:dyDescent="0.25">
      <c r="A335" s="59">
        <v>41150</v>
      </c>
      <c r="B335" s="9" t="s">
        <v>25</v>
      </c>
      <c r="C335" t="s">
        <v>36</v>
      </c>
      <c r="G335" s="1">
        <v>50</v>
      </c>
      <c r="H335" s="1"/>
      <c r="J335" s="1">
        <v>50</v>
      </c>
      <c r="K335" s="1"/>
    </row>
    <row r="336" spans="1:18" x14ac:dyDescent="0.25">
      <c r="A336" s="59">
        <v>41151</v>
      </c>
      <c r="B336" s="9" t="s">
        <v>25</v>
      </c>
      <c r="C336" t="s">
        <v>55</v>
      </c>
      <c r="G336" s="1">
        <v>1000</v>
      </c>
      <c r="J336" s="1">
        <v>1000</v>
      </c>
      <c r="K336" s="1"/>
    </row>
    <row r="337" spans="1:14" x14ac:dyDescent="0.25">
      <c r="A337" s="59">
        <v>41151</v>
      </c>
      <c r="B337" s="9" t="s">
        <v>25</v>
      </c>
      <c r="C337" t="s">
        <v>23</v>
      </c>
      <c r="G337" s="1">
        <v>58</v>
      </c>
      <c r="J337" s="1">
        <v>58</v>
      </c>
      <c r="K337" s="1"/>
    </row>
    <row r="338" spans="1:14" x14ac:dyDescent="0.25">
      <c r="A338" s="59">
        <v>41152</v>
      </c>
      <c r="B338" s="9">
        <v>100127</v>
      </c>
      <c r="C338" t="s">
        <v>22</v>
      </c>
      <c r="G338" s="1">
        <v>100</v>
      </c>
      <c r="H338" s="1"/>
      <c r="I338" s="11">
        <v>16.670000000000002</v>
      </c>
      <c r="J338" s="1">
        <v>83.33</v>
      </c>
      <c r="K338" s="1"/>
    </row>
    <row r="339" spans="1:14" x14ac:dyDescent="0.25">
      <c r="A339" s="59">
        <v>41152</v>
      </c>
      <c r="B339" s="9">
        <v>100128</v>
      </c>
      <c r="C339" t="s">
        <v>54</v>
      </c>
      <c r="G339" s="1">
        <v>500</v>
      </c>
      <c r="H339" s="1"/>
      <c r="J339" s="1">
        <v>500</v>
      </c>
      <c r="K339" s="1"/>
    </row>
    <row r="340" spans="1:14" x14ac:dyDescent="0.25">
      <c r="A340" s="59">
        <v>41152</v>
      </c>
      <c r="B340" s="9">
        <v>100128</v>
      </c>
      <c r="C340" t="s">
        <v>53</v>
      </c>
      <c r="G340" s="1">
        <v>200</v>
      </c>
      <c r="H340" s="1"/>
      <c r="J340" s="1">
        <v>200</v>
      </c>
      <c r="K340" s="1"/>
    </row>
    <row r="341" spans="1:14" x14ac:dyDescent="0.25">
      <c r="A341" s="59">
        <v>41152</v>
      </c>
      <c r="B341" s="9">
        <v>100128</v>
      </c>
      <c r="C341" t="s">
        <v>64</v>
      </c>
      <c r="G341" s="1">
        <v>100</v>
      </c>
      <c r="H341" s="1"/>
      <c r="J341" s="1">
        <v>100</v>
      </c>
      <c r="K341" s="1"/>
    </row>
    <row r="342" spans="1:14" x14ac:dyDescent="0.25">
      <c r="A342" s="59">
        <v>41152</v>
      </c>
      <c r="B342" s="9" t="s">
        <v>25</v>
      </c>
      <c r="C342" t="s">
        <v>37</v>
      </c>
      <c r="G342" s="1">
        <v>250</v>
      </c>
      <c r="H342" s="1"/>
      <c r="J342" s="1">
        <v>250</v>
      </c>
      <c r="K342" s="1"/>
    </row>
    <row r="343" spans="1:14" x14ac:dyDescent="0.25">
      <c r="A343" s="59">
        <v>41152</v>
      </c>
      <c r="B343" s="9" t="s">
        <v>25</v>
      </c>
      <c r="C343" t="s">
        <v>38</v>
      </c>
      <c r="G343" s="1">
        <v>200</v>
      </c>
      <c r="H343" s="1"/>
      <c r="J343" s="1">
        <v>200</v>
      </c>
      <c r="K343" s="1"/>
    </row>
    <row r="344" spans="1:14" x14ac:dyDescent="0.25">
      <c r="A344" s="59">
        <v>41155</v>
      </c>
      <c r="B344" s="9">
        <v>100129</v>
      </c>
      <c r="C344" t="s">
        <v>65</v>
      </c>
      <c r="G344" s="1">
        <v>500</v>
      </c>
      <c r="H344" s="1"/>
      <c r="J344" s="1">
        <v>500</v>
      </c>
      <c r="K344" s="1"/>
    </row>
    <row r="345" spans="1:14" x14ac:dyDescent="0.25">
      <c r="A345" s="59">
        <v>41155</v>
      </c>
      <c r="B345" s="9" t="s">
        <v>25</v>
      </c>
      <c r="C345" t="s">
        <v>52</v>
      </c>
      <c r="G345" s="1">
        <v>250</v>
      </c>
      <c r="H345" s="1"/>
      <c r="J345" s="1">
        <v>250</v>
      </c>
      <c r="K345" s="1"/>
    </row>
    <row r="346" spans="1:14" x14ac:dyDescent="0.25">
      <c r="A346" s="59">
        <v>41155</v>
      </c>
      <c r="B346" s="9">
        <v>703</v>
      </c>
      <c r="C346" t="s">
        <v>27</v>
      </c>
      <c r="H346" s="1">
        <v>-12031.5</v>
      </c>
      <c r="I346" s="4">
        <v>-2005.25</v>
      </c>
      <c r="J346" s="1">
        <v>-10026.25</v>
      </c>
      <c r="K346" s="1"/>
      <c r="L346" s="5"/>
      <c r="M346" s="5"/>
      <c r="N346" s="5"/>
    </row>
    <row r="347" spans="1:14" x14ac:dyDescent="0.25">
      <c r="A347" s="59">
        <v>41156</v>
      </c>
      <c r="B347" s="9" t="s">
        <v>25</v>
      </c>
      <c r="C347" t="s">
        <v>26</v>
      </c>
      <c r="G347" s="1">
        <v>5992</v>
      </c>
      <c r="H347" s="1"/>
      <c r="J347" s="1">
        <v>5992</v>
      </c>
      <c r="K347" s="1"/>
    </row>
    <row r="348" spans="1:14" x14ac:dyDescent="0.25">
      <c r="A348" s="59">
        <v>41156</v>
      </c>
      <c r="B348" s="9">
        <v>100130</v>
      </c>
      <c r="C348" t="s">
        <v>56</v>
      </c>
      <c r="G348" s="1">
        <v>250</v>
      </c>
      <c r="H348" s="1"/>
      <c r="J348" s="1">
        <v>250</v>
      </c>
      <c r="K348" s="1"/>
    </row>
    <row r="349" spans="1:14" x14ac:dyDescent="0.25">
      <c r="A349" s="59">
        <v>41156</v>
      </c>
      <c r="B349" s="9">
        <v>100130</v>
      </c>
      <c r="C349" t="s">
        <v>57</v>
      </c>
      <c r="G349" s="1">
        <v>100</v>
      </c>
      <c r="H349" s="1"/>
      <c r="J349" s="1">
        <v>100</v>
      </c>
      <c r="K349" s="1"/>
    </row>
    <row r="350" spans="1:14" x14ac:dyDescent="0.25">
      <c r="A350" s="59">
        <v>41156</v>
      </c>
      <c r="B350" s="9">
        <v>100130</v>
      </c>
      <c r="C350" t="s">
        <v>58</v>
      </c>
      <c r="G350" s="1">
        <v>100</v>
      </c>
      <c r="H350" s="1"/>
      <c r="J350" s="1">
        <v>100</v>
      </c>
      <c r="K350" s="1"/>
    </row>
    <row r="351" spans="1:14" x14ac:dyDescent="0.25">
      <c r="A351" s="59">
        <v>41157</v>
      </c>
      <c r="B351" s="9" t="s">
        <v>25</v>
      </c>
      <c r="C351" t="s">
        <v>24</v>
      </c>
      <c r="G351" s="1">
        <v>5013.12</v>
      </c>
      <c r="H351" s="1"/>
      <c r="J351" s="1">
        <v>5013.12</v>
      </c>
      <c r="K351" s="1"/>
    </row>
    <row r="352" spans="1:14" x14ac:dyDescent="0.25">
      <c r="A352" s="59">
        <v>41157</v>
      </c>
      <c r="B352" s="9" t="s">
        <v>25</v>
      </c>
      <c r="C352" t="s">
        <v>44</v>
      </c>
      <c r="G352" s="1">
        <v>200</v>
      </c>
      <c r="H352" s="1"/>
      <c r="J352" s="1">
        <v>200</v>
      </c>
      <c r="K352" s="1"/>
    </row>
    <row r="353" spans="1:11" x14ac:dyDescent="0.25">
      <c r="A353" s="59">
        <v>41162</v>
      </c>
      <c r="B353" s="9">
        <v>100131</v>
      </c>
      <c r="C353" t="s">
        <v>28</v>
      </c>
      <c r="G353" s="1">
        <v>1000</v>
      </c>
      <c r="J353" s="1">
        <v>1000</v>
      </c>
      <c r="K353" s="1"/>
    </row>
    <row r="354" spans="1:11" x14ac:dyDescent="0.25">
      <c r="A354" s="59">
        <v>41162</v>
      </c>
      <c r="B354" s="9">
        <v>100131</v>
      </c>
      <c r="C354" t="s">
        <v>29</v>
      </c>
      <c r="G354" s="1">
        <v>250</v>
      </c>
      <c r="J354" s="1">
        <v>250</v>
      </c>
      <c r="K354" s="1"/>
    </row>
    <row r="355" spans="1:11" x14ac:dyDescent="0.25">
      <c r="A355" s="59">
        <v>41162</v>
      </c>
      <c r="B355" s="9">
        <v>100131</v>
      </c>
      <c r="C355" t="s">
        <v>59</v>
      </c>
      <c r="G355" s="1">
        <v>100</v>
      </c>
      <c r="J355" s="1">
        <v>100</v>
      </c>
      <c r="K355" s="1"/>
    </row>
    <row r="356" spans="1:11" x14ac:dyDescent="0.25">
      <c r="A356" s="59">
        <v>41164</v>
      </c>
      <c r="B356" s="9">
        <v>100132</v>
      </c>
      <c r="C356" t="s">
        <v>47</v>
      </c>
      <c r="G356" s="1">
        <v>100</v>
      </c>
      <c r="J356" s="1">
        <v>100</v>
      </c>
      <c r="K356" s="1"/>
    </row>
    <row r="357" spans="1:11" x14ac:dyDescent="0.25">
      <c r="A357" s="59">
        <v>41164</v>
      </c>
      <c r="B357" s="9">
        <v>100132</v>
      </c>
      <c r="C357" t="s">
        <v>48</v>
      </c>
      <c r="G357" s="1">
        <v>500</v>
      </c>
      <c r="J357" s="1">
        <v>500</v>
      </c>
      <c r="K357" s="1"/>
    </row>
    <row r="358" spans="1:11" x14ac:dyDescent="0.25">
      <c r="A358" s="59">
        <v>41164</v>
      </c>
      <c r="B358" s="9">
        <v>100132</v>
      </c>
      <c r="C358" t="s">
        <v>49</v>
      </c>
      <c r="G358" s="1">
        <v>500</v>
      </c>
      <c r="J358" s="1">
        <v>500</v>
      </c>
      <c r="K358" s="1"/>
    </row>
    <row r="359" spans="1:11" x14ac:dyDescent="0.25">
      <c r="A359" s="59">
        <v>41164</v>
      </c>
      <c r="B359" s="9">
        <v>100132</v>
      </c>
      <c r="C359" t="s">
        <v>50</v>
      </c>
      <c r="G359" s="1">
        <v>100</v>
      </c>
      <c r="J359" s="1">
        <v>100</v>
      </c>
      <c r="K359" s="1"/>
    </row>
    <row r="360" spans="1:11" x14ac:dyDescent="0.25">
      <c r="A360" s="59">
        <v>41164</v>
      </c>
      <c r="B360" s="9">
        <v>100132</v>
      </c>
      <c r="C360" t="s">
        <v>30</v>
      </c>
      <c r="G360" s="1">
        <v>50</v>
      </c>
      <c r="J360" s="1">
        <v>50</v>
      </c>
      <c r="K360" s="1"/>
    </row>
    <row r="361" spans="1:11" x14ac:dyDescent="0.25">
      <c r="A361" s="59">
        <v>41166</v>
      </c>
      <c r="B361" s="9" t="s">
        <v>25</v>
      </c>
      <c r="C361" t="s">
        <v>45</v>
      </c>
      <c r="G361" s="1">
        <v>250</v>
      </c>
      <c r="J361" s="1">
        <v>250</v>
      </c>
      <c r="K361" s="1"/>
    </row>
    <row r="362" spans="1:11" x14ac:dyDescent="0.25">
      <c r="A362" s="59">
        <v>41166</v>
      </c>
      <c r="B362" s="9" t="s">
        <v>25</v>
      </c>
      <c r="C362" t="s">
        <v>46</v>
      </c>
      <c r="G362" s="1">
        <v>1000</v>
      </c>
      <c r="J362" s="1">
        <v>1000</v>
      </c>
      <c r="K362" s="1"/>
    </row>
    <row r="363" spans="1:11" x14ac:dyDescent="0.25">
      <c r="A363" s="59">
        <v>41169</v>
      </c>
      <c r="B363" s="9" t="s">
        <v>25</v>
      </c>
      <c r="C363" t="s">
        <v>61</v>
      </c>
      <c r="G363" s="1">
        <v>100</v>
      </c>
      <c r="J363" s="1">
        <v>100</v>
      </c>
      <c r="K363" s="1"/>
    </row>
    <row r="364" spans="1:11" x14ac:dyDescent="0.25">
      <c r="A364" s="59">
        <v>41170</v>
      </c>
      <c r="B364" s="9" t="s">
        <v>25</v>
      </c>
      <c r="C364" t="s">
        <v>62</v>
      </c>
      <c r="G364" s="1">
        <v>100</v>
      </c>
      <c r="J364" s="1">
        <v>100</v>
      </c>
      <c r="K364" s="1"/>
    </row>
    <row r="365" spans="1:11" x14ac:dyDescent="0.25">
      <c r="A365" s="59">
        <v>41171</v>
      </c>
      <c r="B365" s="9">
        <v>100133</v>
      </c>
      <c r="C365" t="s">
        <v>31</v>
      </c>
      <c r="G365" s="1">
        <v>50</v>
      </c>
      <c r="J365" s="1">
        <v>50</v>
      </c>
      <c r="K365" s="1"/>
    </row>
    <row r="366" spans="1:11" x14ac:dyDescent="0.25">
      <c r="A366" s="59">
        <v>41171</v>
      </c>
      <c r="B366" s="9">
        <v>100133</v>
      </c>
      <c r="C366" t="s">
        <v>51</v>
      </c>
      <c r="G366" s="1">
        <v>100</v>
      </c>
      <c r="J366" s="1">
        <v>100</v>
      </c>
      <c r="K366" s="1"/>
    </row>
    <row r="367" spans="1:11" x14ac:dyDescent="0.25">
      <c r="A367" s="59">
        <v>41171</v>
      </c>
      <c r="B367" s="9">
        <v>100133</v>
      </c>
      <c r="C367" t="s">
        <v>32</v>
      </c>
      <c r="G367" s="1">
        <v>250</v>
      </c>
      <c r="J367" s="1">
        <v>250</v>
      </c>
      <c r="K367" s="1"/>
    </row>
    <row r="368" spans="1:11" x14ac:dyDescent="0.25">
      <c r="A368" s="59">
        <v>41171</v>
      </c>
      <c r="B368" s="9">
        <v>100133</v>
      </c>
      <c r="C368" t="s">
        <v>33</v>
      </c>
      <c r="G368" s="1">
        <v>200</v>
      </c>
      <c r="J368" s="1">
        <v>200</v>
      </c>
      <c r="K368" s="1"/>
    </row>
    <row r="369" spans="1:11" x14ac:dyDescent="0.25">
      <c r="A369" s="59">
        <v>41171</v>
      </c>
      <c r="B369" s="9">
        <v>100133</v>
      </c>
      <c r="C369" t="s">
        <v>34</v>
      </c>
      <c r="G369" s="1">
        <v>100</v>
      </c>
      <c r="I369" s="1"/>
      <c r="J369" s="1">
        <v>100</v>
      </c>
      <c r="K369" s="1"/>
    </row>
    <row r="370" spans="1:11" x14ac:dyDescent="0.25">
      <c r="A370" s="59">
        <v>41171</v>
      </c>
      <c r="B370" s="9">
        <v>100133</v>
      </c>
      <c r="C370" t="s">
        <v>35</v>
      </c>
      <c r="G370" s="1">
        <v>30</v>
      </c>
      <c r="I370" s="1"/>
      <c r="J370" s="1">
        <v>30</v>
      </c>
      <c r="K370" s="1"/>
    </row>
    <row r="371" spans="1:11" x14ac:dyDescent="0.25">
      <c r="A371" s="59">
        <v>41173</v>
      </c>
      <c r="B371" s="9" t="s">
        <v>25</v>
      </c>
      <c r="C371" t="s">
        <v>63</v>
      </c>
      <c r="G371" s="1">
        <v>50</v>
      </c>
      <c r="I371" s="1"/>
      <c r="J371" s="1">
        <v>50</v>
      </c>
      <c r="K371" s="1"/>
    </row>
    <row r="372" spans="1:11" x14ac:dyDescent="0.25">
      <c r="A372" s="59">
        <v>41176</v>
      </c>
      <c r="B372" s="9">
        <v>100134</v>
      </c>
      <c r="C372" t="s">
        <v>40</v>
      </c>
      <c r="G372" s="1">
        <v>250</v>
      </c>
      <c r="I372" s="1"/>
      <c r="J372" s="1">
        <v>250</v>
      </c>
      <c r="K372" s="1"/>
    </row>
    <row r="373" spans="1:11" x14ac:dyDescent="0.25">
      <c r="A373" s="59">
        <v>41176</v>
      </c>
      <c r="B373" s="9">
        <v>100134</v>
      </c>
      <c r="C373" t="s">
        <v>41</v>
      </c>
      <c r="G373" s="1">
        <v>200</v>
      </c>
      <c r="I373" s="1"/>
      <c r="J373" s="1">
        <v>200</v>
      </c>
      <c r="K373" s="1"/>
    </row>
    <row r="374" spans="1:11" x14ac:dyDescent="0.25">
      <c r="A374" s="59">
        <v>41179</v>
      </c>
      <c r="B374" s="9">
        <v>100135</v>
      </c>
      <c r="C374" t="s">
        <v>42</v>
      </c>
      <c r="G374" s="1">
        <v>100</v>
      </c>
      <c r="I374" s="1"/>
      <c r="J374" s="1">
        <v>100</v>
      </c>
      <c r="K374" s="1"/>
    </row>
    <row r="375" spans="1:11" x14ac:dyDescent="0.25">
      <c r="A375" s="59">
        <v>41179</v>
      </c>
      <c r="B375" s="9">
        <v>100135</v>
      </c>
      <c r="C375" t="s">
        <v>43</v>
      </c>
      <c r="G375" s="1">
        <v>100</v>
      </c>
      <c r="I375" s="1"/>
      <c r="J375" s="1">
        <v>100</v>
      </c>
      <c r="K375" s="1"/>
    </row>
    <row r="376" spans="1:11" x14ac:dyDescent="0.25">
      <c r="A376" s="59">
        <v>41186</v>
      </c>
      <c r="B376" s="9">
        <v>100136</v>
      </c>
      <c r="C376" t="s">
        <v>60</v>
      </c>
      <c r="G376" s="1">
        <v>500</v>
      </c>
      <c r="J376" s="1">
        <v>500</v>
      </c>
      <c r="K376" s="1"/>
    </row>
    <row r="377" spans="1:11" x14ac:dyDescent="0.25">
      <c r="A377" s="59">
        <v>41187</v>
      </c>
      <c r="B377" s="9" t="s">
        <v>25</v>
      </c>
      <c r="C377" s="5" t="s">
        <v>73</v>
      </c>
      <c r="G377" s="1">
        <v>250</v>
      </c>
      <c r="J377" s="1">
        <v>250</v>
      </c>
      <c r="K377" s="1"/>
    </row>
    <row r="378" spans="1:11" x14ac:dyDescent="0.25">
      <c r="A378" s="59">
        <v>41201</v>
      </c>
      <c r="B378" s="9">
        <v>100137</v>
      </c>
      <c r="C378" t="s">
        <v>70</v>
      </c>
      <c r="G378" s="1">
        <v>50</v>
      </c>
      <c r="J378" s="1">
        <v>50</v>
      </c>
      <c r="K378" s="1"/>
    </row>
    <row r="379" spans="1:11" x14ac:dyDescent="0.25">
      <c r="A379" s="59">
        <v>41219</v>
      </c>
      <c r="B379" s="9">
        <v>706</v>
      </c>
      <c r="C379" t="s">
        <v>71</v>
      </c>
      <c r="G379" s="1"/>
      <c r="H379" s="1">
        <v>-8368.5</v>
      </c>
      <c r="I379" s="4">
        <v>-1394.75</v>
      </c>
      <c r="J379" s="1">
        <v>-6973.75</v>
      </c>
      <c r="K379" s="1"/>
    </row>
    <row r="380" spans="1:11" x14ac:dyDescent="0.25">
      <c r="A380" s="59">
        <v>41235</v>
      </c>
      <c r="B380" s="10" t="s">
        <v>20</v>
      </c>
      <c r="C380" t="s">
        <v>72</v>
      </c>
      <c r="G380" s="1">
        <v>4986.88</v>
      </c>
      <c r="J380" s="1">
        <v>4986.88</v>
      </c>
      <c r="K380" s="1"/>
    </row>
    <row r="381" spans="1:11" x14ac:dyDescent="0.25">
      <c r="A381" s="59">
        <v>41253</v>
      </c>
      <c r="B381" s="9">
        <v>708</v>
      </c>
      <c r="C381" t="s">
        <v>71</v>
      </c>
      <c r="G381" s="1"/>
      <c r="H381" s="1">
        <v>-10800</v>
      </c>
      <c r="I381" s="1">
        <v>-1800</v>
      </c>
      <c r="J381" s="1">
        <v>-9000</v>
      </c>
      <c r="K381" s="1"/>
    </row>
    <row r="382" spans="1:11" x14ac:dyDescent="0.25">
      <c r="A382" s="59">
        <v>41255</v>
      </c>
      <c r="B382" s="9">
        <v>100138</v>
      </c>
      <c r="C382" t="s">
        <v>74</v>
      </c>
      <c r="G382" s="1">
        <v>50</v>
      </c>
      <c r="H382" s="1"/>
      <c r="I382" s="1"/>
      <c r="J382" s="1">
        <v>50</v>
      </c>
      <c r="K382" s="1"/>
    </row>
    <row r="383" spans="1:11" x14ac:dyDescent="0.25">
      <c r="A383" s="59">
        <v>41257</v>
      </c>
      <c r="B383" s="10" t="s">
        <v>20</v>
      </c>
      <c r="C383" s="5" t="s">
        <v>75</v>
      </c>
      <c r="G383" s="1">
        <v>26000</v>
      </c>
      <c r="I383" s="1"/>
      <c r="J383" s="1">
        <v>26000</v>
      </c>
      <c r="K383" s="1"/>
    </row>
    <row r="384" spans="1:11" x14ac:dyDescent="0.25">
      <c r="A384" s="59">
        <v>41288</v>
      </c>
      <c r="B384" s="9">
        <v>712</v>
      </c>
      <c r="C384" s="5" t="s">
        <v>76</v>
      </c>
      <c r="H384" s="1">
        <v>-6844.8</v>
      </c>
      <c r="I384" s="1">
        <v>-1140.8</v>
      </c>
      <c r="J384" s="1">
        <v>-5704</v>
      </c>
      <c r="K384" s="1"/>
    </row>
    <row r="385" spans="1:15" x14ac:dyDescent="0.25">
      <c r="A385" s="60">
        <v>41316</v>
      </c>
      <c r="B385" s="9">
        <v>714</v>
      </c>
      <c r="C385" s="5" t="s">
        <v>77</v>
      </c>
      <c r="H385" s="1">
        <v>-725.4</v>
      </c>
      <c r="I385" s="4">
        <v>-120.9</v>
      </c>
      <c r="J385" s="1">
        <v>-604.5</v>
      </c>
      <c r="K385" s="1"/>
      <c r="L385" s="5"/>
      <c r="N385" s="1"/>
    </row>
    <row r="386" spans="1:15" x14ac:dyDescent="0.25">
      <c r="A386" s="60">
        <v>41358</v>
      </c>
      <c r="B386" s="9">
        <v>716</v>
      </c>
      <c r="C386" s="5" t="s">
        <v>71</v>
      </c>
      <c r="H386" s="1">
        <v>-16440</v>
      </c>
      <c r="I386" s="4">
        <v>-2740</v>
      </c>
      <c r="J386" s="1">
        <v>-13700</v>
      </c>
      <c r="K386" s="1"/>
      <c r="L386" s="5"/>
      <c r="N386" s="1"/>
    </row>
    <row r="387" spans="1:15" x14ac:dyDescent="0.25">
      <c r="A387" s="60">
        <v>41358</v>
      </c>
      <c r="B387" s="9">
        <v>717</v>
      </c>
      <c r="C387" s="5" t="s">
        <v>78</v>
      </c>
      <c r="G387" t="s">
        <v>83</v>
      </c>
      <c r="H387" s="1">
        <v>-482.4</v>
      </c>
      <c r="I387" s="4">
        <v>-80.400000000000006</v>
      </c>
      <c r="J387" s="1">
        <v>-402</v>
      </c>
      <c r="K387" s="1"/>
      <c r="L387" s="5"/>
      <c r="N387" s="1"/>
    </row>
    <row r="388" spans="1:15" x14ac:dyDescent="0.25">
      <c r="A388" s="60">
        <v>41358</v>
      </c>
      <c r="B388" s="9">
        <v>717</v>
      </c>
      <c r="C388" s="5" t="s">
        <v>79</v>
      </c>
      <c r="G388" t="s">
        <v>83</v>
      </c>
      <c r="H388" s="1">
        <v>-328.8</v>
      </c>
      <c r="I388" s="4">
        <v>-54.8</v>
      </c>
      <c r="J388" s="1">
        <v>-274</v>
      </c>
      <c r="K388" s="1"/>
      <c r="L388" s="5"/>
      <c r="N388" s="1"/>
    </row>
    <row r="389" spans="1:15" x14ac:dyDescent="0.25">
      <c r="A389" s="60">
        <v>41358</v>
      </c>
      <c r="B389" s="9">
        <v>717</v>
      </c>
      <c r="C389" s="5" t="s">
        <v>80</v>
      </c>
      <c r="G389" t="s">
        <v>83</v>
      </c>
      <c r="H389" s="1">
        <v>-339.82</v>
      </c>
      <c r="I389" s="4">
        <v>-56.64</v>
      </c>
      <c r="J389" s="1">
        <v>-283.18</v>
      </c>
      <c r="K389" s="1"/>
      <c r="L389" s="5"/>
      <c r="N389" s="1"/>
    </row>
    <row r="390" spans="1:15" x14ac:dyDescent="0.25">
      <c r="A390" s="60">
        <v>41358</v>
      </c>
      <c r="B390" s="9">
        <v>717</v>
      </c>
      <c r="C390" s="5" t="s">
        <v>81</v>
      </c>
      <c r="G390" t="s">
        <v>83</v>
      </c>
      <c r="H390" s="1">
        <v>-162.54</v>
      </c>
      <c r="I390" s="4">
        <v>-27.09</v>
      </c>
      <c r="J390" s="1">
        <v>-135.44999999999999</v>
      </c>
      <c r="K390" s="5" t="s">
        <v>85</v>
      </c>
      <c r="L390" s="5"/>
      <c r="N390" s="1"/>
    </row>
    <row r="391" spans="1:15" x14ac:dyDescent="0.25">
      <c r="A391" s="60">
        <v>41358</v>
      </c>
      <c r="B391" s="9">
        <v>717</v>
      </c>
      <c r="C391" s="5" t="s">
        <v>82</v>
      </c>
      <c r="G391" t="s">
        <v>83</v>
      </c>
      <c r="H391" s="1">
        <v>-31.01</v>
      </c>
      <c r="I391" s="4">
        <v>-5.17</v>
      </c>
      <c r="J391" s="1">
        <v>-25.84</v>
      </c>
      <c r="K391" s="11">
        <v>1344.57</v>
      </c>
      <c r="L391" s="5"/>
      <c r="N391" s="1"/>
    </row>
    <row r="392" spans="1:15" x14ac:dyDescent="0.25">
      <c r="A392" s="60">
        <v>41358</v>
      </c>
      <c r="B392" s="9">
        <v>719</v>
      </c>
      <c r="C392" s="5" t="s">
        <v>87</v>
      </c>
      <c r="G392" t="s">
        <v>83</v>
      </c>
      <c r="H392" s="1">
        <v>-21.25</v>
      </c>
      <c r="I392" s="4"/>
      <c r="J392" s="1">
        <v>-21.25</v>
      </c>
      <c r="K392" s="11"/>
      <c r="L392" s="5"/>
      <c r="N392" s="4"/>
    </row>
    <row r="393" spans="1:15" x14ac:dyDescent="0.25">
      <c r="A393" s="60">
        <v>41358</v>
      </c>
      <c r="B393" s="9">
        <v>719</v>
      </c>
      <c r="C393" s="5" t="s">
        <v>88</v>
      </c>
      <c r="G393" t="s">
        <v>83</v>
      </c>
      <c r="H393" s="1">
        <v>-43.59</v>
      </c>
      <c r="I393" s="4">
        <v>-7.26</v>
      </c>
      <c r="J393" s="1">
        <v>-36.33</v>
      </c>
      <c r="K393" s="5" t="s">
        <v>85</v>
      </c>
      <c r="L393" s="5"/>
      <c r="N393" s="4"/>
    </row>
    <row r="394" spans="1:15" x14ac:dyDescent="0.25">
      <c r="A394" s="60">
        <v>41358</v>
      </c>
      <c r="B394" s="9">
        <v>719</v>
      </c>
      <c r="C394" s="5" t="s">
        <v>89</v>
      </c>
      <c r="G394" t="s">
        <v>83</v>
      </c>
      <c r="H394" s="1">
        <v>-31.15</v>
      </c>
      <c r="I394" s="4">
        <v>-5.19</v>
      </c>
      <c r="J394" s="1">
        <v>-25.96</v>
      </c>
      <c r="K394" s="11">
        <v>95.99</v>
      </c>
      <c r="L394" s="5"/>
      <c r="N394" s="4"/>
    </row>
    <row r="395" spans="1:15" x14ac:dyDescent="0.25">
      <c r="A395" s="60">
        <v>41364</v>
      </c>
      <c r="B395" s="9">
        <v>720</v>
      </c>
      <c r="C395" s="5" t="s">
        <v>86</v>
      </c>
      <c r="H395" s="1">
        <v>-1200</v>
      </c>
      <c r="I395" s="4">
        <v>-200</v>
      </c>
      <c r="J395" s="1">
        <v>-1000</v>
      </c>
      <c r="K395" s="11"/>
      <c r="L395" s="5"/>
      <c r="N395" s="4"/>
    </row>
    <row r="396" spans="1:15" x14ac:dyDescent="0.25">
      <c r="A396" s="60">
        <v>41379</v>
      </c>
      <c r="B396" s="9">
        <v>725</v>
      </c>
      <c r="C396" s="5" t="s">
        <v>91</v>
      </c>
      <c r="F396" s="1"/>
      <c r="H396" s="1">
        <v>-612</v>
      </c>
      <c r="I396" s="1">
        <f>-123.6+21.6</f>
        <v>-102</v>
      </c>
      <c r="J396" s="1">
        <f>-618+108</f>
        <v>-510</v>
      </c>
      <c r="K396" s="11"/>
    </row>
    <row r="397" spans="1:15" x14ac:dyDescent="0.25">
      <c r="A397" s="60">
        <v>41394</v>
      </c>
      <c r="B397" s="9">
        <v>726</v>
      </c>
      <c r="C397" s="5" t="s">
        <v>92</v>
      </c>
      <c r="F397" s="1"/>
      <c r="H397" s="1">
        <v>-1549.4</v>
      </c>
      <c r="I397" s="1">
        <v>-258.23</v>
      </c>
      <c r="J397" s="1">
        <v>-1291.17</v>
      </c>
      <c r="K397" s="11"/>
    </row>
    <row r="398" spans="1:15" x14ac:dyDescent="0.25">
      <c r="A398" s="60">
        <v>41394</v>
      </c>
      <c r="B398" s="9">
        <v>727</v>
      </c>
      <c r="C398" s="5" t="s">
        <v>95</v>
      </c>
      <c r="H398" s="1">
        <v>-117.6</v>
      </c>
      <c r="I398" s="4">
        <v>-19.600000000000001</v>
      </c>
      <c r="J398" s="1">
        <v>-98</v>
      </c>
      <c r="K398" s="11"/>
      <c r="L398" s="5"/>
      <c r="M398" s="5"/>
      <c r="N398" s="5"/>
      <c r="O398" s="5"/>
    </row>
    <row r="399" spans="1:15" x14ac:dyDescent="0.25">
      <c r="A399" s="60">
        <v>41394</v>
      </c>
      <c r="B399" s="9">
        <v>728</v>
      </c>
      <c r="C399" s="5" t="s">
        <v>99</v>
      </c>
      <c r="H399" s="1">
        <v>-19.61</v>
      </c>
      <c r="I399" s="4">
        <v>-3.27</v>
      </c>
      <c r="J399" s="1">
        <v>-16.34</v>
      </c>
      <c r="K399" s="11"/>
      <c r="L399" s="5"/>
      <c r="M399" s="5"/>
      <c r="N399" s="5"/>
      <c r="O399" s="5"/>
    </row>
    <row r="400" spans="1:15" x14ac:dyDescent="0.25">
      <c r="A400" s="60">
        <v>41394</v>
      </c>
      <c r="B400" s="9">
        <v>728</v>
      </c>
      <c r="C400" s="5" t="s">
        <v>100</v>
      </c>
      <c r="H400" s="1">
        <v>-16.190000000000001</v>
      </c>
      <c r="I400" s="4">
        <v>-2.7</v>
      </c>
      <c r="J400" s="1">
        <v>-13.49</v>
      </c>
      <c r="K400" s="11"/>
      <c r="L400" s="5"/>
      <c r="M400" s="5"/>
      <c r="N400" s="5"/>
      <c r="O400" s="5"/>
    </row>
    <row r="401" spans="1:17" x14ac:dyDescent="0.25">
      <c r="A401" s="60">
        <v>41394</v>
      </c>
      <c r="B401" s="9">
        <v>728</v>
      </c>
      <c r="C401" s="5" t="s">
        <v>101</v>
      </c>
      <c r="H401" s="1">
        <v>-79.989999999999995</v>
      </c>
      <c r="I401" s="4">
        <v>-13.33</v>
      </c>
      <c r="J401" s="1">
        <v>-66.66</v>
      </c>
      <c r="K401" s="11"/>
      <c r="L401" s="5"/>
      <c r="M401" s="5"/>
      <c r="N401" s="5"/>
      <c r="O401" s="5"/>
    </row>
    <row r="402" spans="1:17" x14ac:dyDescent="0.25">
      <c r="A402" s="60">
        <v>41397</v>
      </c>
      <c r="B402" s="9" t="s">
        <v>39</v>
      </c>
      <c r="C402" s="5" t="s">
        <v>75</v>
      </c>
      <c r="G402" s="1">
        <v>14000</v>
      </c>
      <c r="I402" s="4"/>
      <c r="J402" s="1">
        <v>14000</v>
      </c>
      <c r="K402" s="11"/>
      <c r="L402" s="5"/>
      <c r="M402" s="5"/>
      <c r="N402" s="5"/>
      <c r="O402" s="5"/>
    </row>
    <row r="403" spans="1:17" x14ac:dyDescent="0.25">
      <c r="A403" s="60">
        <v>41400</v>
      </c>
      <c r="B403" s="9">
        <v>730</v>
      </c>
      <c r="C403" s="5" t="s">
        <v>96</v>
      </c>
      <c r="H403" s="1">
        <v>-102</v>
      </c>
      <c r="I403" s="4">
        <v>-17</v>
      </c>
      <c r="J403" s="1">
        <v>-85</v>
      </c>
      <c r="K403" s="11"/>
      <c r="L403" s="5"/>
      <c r="M403" s="5"/>
      <c r="N403" s="5"/>
      <c r="O403" s="5"/>
      <c r="P403" s="5"/>
      <c r="Q403" s="5"/>
    </row>
    <row r="404" spans="1:17" x14ac:dyDescent="0.25">
      <c r="A404" s="60">
        <v>41400</v>
      </c>
      <c r="B404" s="9">
        <v>731</v>
      </c>
      <c r="C404" s="5" t="s">
        <v>94</v>
      </c>
      <c r="H404" s="1">
        <v>-9432</v>
      </c>
      <c r="I404" s="4">
        <v>-1572</v>
      </c>
      <c r="J404" s="1">
        <v>-7860</v>
      </c>
      <c r="K404" s="11"/>
      <c r="L404" s="5"/>
      <c r="M404" s="5"/>
      <c r="N404" s="5"/>
      <c r="O404" s="5"/>
      <c r="P404" s="5"/>
      <c r="Q404" s="5"/>
    </row>
    <row r="405" spans="1:17" x14ac:dyDescent="0.25">
      <c r="A405" s="60">
        <v>41400</v>
      </c>
      <c r="B405" s="9">
        <v>732</v>
      </c>
      <c r="C405" s="5" t="s">
        <v>97</v>
      </c>
      <c r="H405" s="1">
        <v>-36.58</v>
      </c>
      <c r="I405" s="1"/>
      <c r="J405" s="1">
        <v>-36.58</v>
      </c>
      <c r="K405" s="11"/>
      <c r="L405" s="5"/>
      <c r="M405" s="5"/>
      <c r="N405" s="5"/>
      <c r="O405" s="5"/>
      <c r="P405" s="5"/>
      <c r="Q405" s="5"/>
    </row>
    <row r="406" spans="1:17" x14ac:dyDescent="0.25">
      <c r="A406" s="60">
        <v>41401</v>
      </c>
      <c r="B406" s="9">
        <v>41182</v>
      </c>
      <c r="C406" s="5" t="s">
        <v>93</v>
      </c>
      <c r="F406" s="1"/>
      <c r="G406" s="1">
        <v>20</v>
      </c>
      <c r="I406" s="1"/>
      <c r="J406" s="1">
        <v>20</v>
      </c>
      <c r="K406" s="11"/>
    </row>
    <row r="407" spans="1:17" x14ac:dyDescent="0.25">
      <c r="A407" s="59">
        <v>41414</v>
      </c>
      <c r="B407" s="9">
        <v>733</v>
      </c>
      <c r="C407" t="s">
        <v>98</v>
      </c>
      <c r="G407" s="1"/>
      <c r="H407" s="1">
        <v>-3600</v>
      </c>
      <c r="I407" s="1">
        <v>-600</v>
      </c>
      <c r="J407" s="1">
        <v>-3000</v>
      </c>
      <c r="K407" s="11"/>
    </row>
    <row r="408" spans="1:17" x14ac:dyDescent="0.25">
      <c r="A408" s="59">
        <v>41428</v>
      </c>
      <c r="B408" s="9">
        <v>737</v>
      </c>
      <c r="C408" t="s">
        <v>106</v>
      </c>
      <c r="F408" s="1"/>
      <c r="G408" s="1"/>
      <c r="H408" s="1">
        <v>-136.88</v>
      </c>
      <c r="I408" s="1">
        <v>-7.17</v>
      </c>
      <c r="J408" s="1">
        <v>-129.71</v>
      </c>
      <c r="K408" s="11"/>
      <c r="L408" s="15"/>
      <c r="M408" s="15"/>
      <c r="N408" s="15"/>
      <c r="O408" s="15"/>
      <c r="P408" s="15"/>
    </row>
    <row r="409" spans="1:17" x14ac:dyDescent="0.25">
      <c r="A409" s="59">
        <v>41428</v>
      </c>
      <c r="B409" s="9">
        <v>738</v>
      </c>
      <c r="C409" t="s">
        <v>107</v>
      </c>
      <c r="F409" s="1"/>
      <c r="G409" s="1"/>
      <c r="H409" s="1">
        <v>-432.68</v>
      </c>
      <c r="I409" s="1">
        <v>-59.57</v>
      </c>
      <c r="J409" s="1">
        <v>-373.11</v>
      </c>
      <c r="K409" s="11"/>
      <c r="L409" s="15"/>
      <c r="M409" s="15"/>
      <c r="N409" s="15"/>
      <c r="O409" s="15"/>
      <c r="P409" s="15"/>
    </row>
    <row r="410" spans="1:17" x14ac:dyDescent="0.25">
      <c r="A410" s="59">
        <v>41435</v>
      </c>
      <c r="B410" s="9">
        <v>100142</v>
      </c>
      <c r="C410" s="5" t="s">
        <v>102</v>
      </c>
      <c r="G410" s="1">
        <v>71.39</v>
      </c>
      <c r="H410" s="1"/>
      <c r="I410" s="1"/>
      <c r="J410" s="1">
        <v>71.39</v>
      </c>
      <c r="K410" s="11"/>
    </row>
    <row r="411" spans="1:17" x14ac:dyDescent="0.25">
      <c r="A411" s="59">
        <v>41435</v>
      </c>
      <c r="B411" s="9">
        <v>100142</v>
      </c>
      <c r="C411" s="5" t="s">
        <v>103</v>
      </c>
      <c r="G411" s="1">
        <v>100</v>
      </c>
      <c r="H411" s="1"/>
      <c r="I411" s="1"/>
      <c r="J411" s="1">
        <v>100</v>
      </c>
      <c r="K411" s="11"/>
    </row>
    <row r="412" spans="1:17" x14ac:dyDescent="0.25">
      <c r="A412" s="59">
        <v>41435</v>
      </c>
      <c r="B412" s="9">
        <v>100142</v>
      </c>
      <c r="C412" s="5" t="s">
        <v>104</v>
      </c>
      <c r="G412" s="1">
        <v>684.3</v>
      </c>
      <c r="H412" s="1"/>
      <c r="I412" s="1"/>
      <c r="J412" s="1">
        <v>684.3</v>
      </c>
      <c r="K412" s="11"/>
    </row>
    <row r="413" spans="1:17" x14ac:dyDescent="0.25">
      <c r="A413" s="59">
        <v>41439</v>
      </c>
      <c r="B413" s="9">
        <v>100143</v>
      </c>
      <c r="C413" s="5" t="s">
        <v>105</v>
      </c>
      <c r="G413" s="1">
        <v>1500</v>
      </c>
      <c r="J413" s="1">
        <v>1500</v>
      </c>
      <c r="K413" s="11"/>
    </row>
    <row r="414" spans="1:17" x14ac:dyDescent="0.25">
      <c r="A414" s="59">
        <v>41443</v>
      </c>
      <c r="B414" s="9">
        <v>739</v>
      </c>
      <c r="C414" s="5" t="s">
        <v>108</v>
      </c>
      <c r="H414" s="1">
        <v>-119.4</v>
      </c>
      <c r="I414" s="4">
        <v>-19.899999999999999</v>
      </c>
      <c r="J414" s="1">
        <f t="shared" ref="J414:J421" si="2">H414-I414</f>
        <v>-99.5</v>
      </c>
      <c r="K414" s="11"/>
      <c r="L414" s="15"/>
      <c r="M414" s="15"/>
      <c r="N414" s="15"/>
    </row>
    <row r="415" spans="1:17" x14ac:dyDescent="0.25">
      <c r="A415" s="59">
        <v>41443</v>
      </c>
      <c r="B415" s="9">
        <v>739</v>
      </c>
      <c r="C415" s="5" t="s">
        <v>108</v>
      </c>
      <c r="H415" s="1">
        <v>-42.3</v>
      </c>
      <c r="I415" s="4">
        <v>-7.05</v>
      </c>
      <c r="J415" s="1">
        <f t="shared" si="2"/>
        <v>-35.25</v>
      </c>
      <c r="K415" s="11"/>
      <c r="L415" s="15"/>
      <c r="M415" s="15"/>
      <c r="N415" s="15"/>
    </row>
    <row r="416" spans="1:17" x14ac:dyDescent="0.25">
      <c r="A416" s="59">
        <v>41443</v>
      </c>
      <c r="B416" s="9">
        <v>740</v>
      </c>
      <c r="C416" s="5" t="s">
        <v>90</v>
      </c>
      <c r="H416" s="1">
        <v>-1829.24</v>
      </c>
      <c r="I416" s="4">
        <v>-304.87</v>
      </c>
      <c r="J416" s="1">
        <f t="shared" si="2"/>
        <v>-1524.37</v>
      </c>
      <c r="K416" s="11"/>
      <c r="L416" s="15"/>
      <c r="M416" s="15"/>
      <c r="N416" s="15"/>
    </row>
    <row r="417" spans="1:16" x14ac:dyDescent="0.25">
      <c r="A417" s="59">
        <v>41444</v>
      </c>
      <c r="B417" s="9">
        <v>742</v>
      </c>
      <c r="C417" s="5" t="s">
        <v>109</v>
      </c>
      <c r="H417" s="1">
        <v>-3670.8</v>
      </c>
      <c r="I417" s="4">
        <v>-611.79999999999995</v>
      </c>
      <c r="J417" s="1">
        <f t="shared" si="2"/>
        <v>-3059</v>
      </c>
      <c r="K417" s="11"/>
      <c r="L417" s="15"/>
      <c r="M417" s="15"/>
      <c r="N417" s="15"/>
    </row>
    <row r="418" spans="1:16" x14ac:dyDescent="0.25">
      <c r="A418" s="59">
        <v>41444</v>
      </c>
      <c r="B418" s="9">
        <v>742</v>
      </c>
      <c r="C418" s="5" t="s">
        <v>109</v>
      </c>
      <c r="H418" s="1">
        <v>-105.6</v>
      </c>
      <c r="I418" s="4">
        <v>-17.600000000000001</v>
      </c>
      <c r="J418" s="1">
        <f t="shared" si="2"/>
        <v>-88</v>
      </c>
      <c r="K418" s="11"/>
      <c r="L418" s="15"/>
      <c r="M418" s="15"/>
      <c r="N418" s="15"/>
    </row>
    <row r="419" spans="1:16" x14ac:dyDescent="0.25">
      <c r="A419" s="59">
        <v>41444</v>
      </c>
      <c r="B419" s="9">
        <v>743</v>
      </c>
      <c r="C419" s="5" t="s">
        <v>71</v>
      </c>
      <c r="H419" s="1">
        <v>-1452</v>
      </c>
      <c r="I419" s="4">
        <v>-242</v>
      </c>
      <c r="J419" s="1">
        <f>H419-I419</f>
        <v>-1210</v>
      </c>
      <c r="K419" s="11"/>
      <c r="L419" s="15"/>
      <c r="M419" s="15"/>
      <c r="N419" s="15"/>
    </row>
    <row r="420" spans="1:16" x14ac:dyDescent="0.25">
      <c r="A420" s="59">
        <v>41444</v>
      </c>
      <c r="B420" s="9">
        <v>744</v>
      </c>
      <c r="C420" s="5" t="s">
        <v>107</v>
      </c>
      <c r="H420" s="1">
        <v>-248.2</v>
      </c>
      <c r="I420" s="4">
        <v>-41.37</v>
      </c>
      <c r="J420" s="1">
        <f t="shared" si="2"/>
        <v>-206.82999999999998</v>
      </c>
      <c r="K420" s="11"/>
      <c r="L420" s="15"/>
      <c r="M420" s="15"/>
      <c r="N420" s="15"/>
    </row>
    <row r="421" spans="1:16" x14ac:dyDescent="0.25">
      <c r="A421" s="59">
        <v>41444</v>
      </c>
      <c r="B421" s="9">
        <v>744</v>
      </c>
      <c r="C421" s="5" t="s">
        <v>107</v>
      </c>
      <c r="H421" s="1">
        <v>-4.2</v>
      </c>
      <c r="I421" s="4">
        <v>-0.7</v>
      </c>
      <c r="J421" s="1">
        <f t="shared" si="2"/>
        <v>-3.5</v>
      </c>
      <c r="K421" s="11"/>
      <c r="L421" s="15"/>
      <c r="M421" s="15"/>
      <c r="N421" s="15"/>
    </row>
    <row r="422" spans="1:16" x14ac:dyDescent="0.25">
      <c r="A422" s="59">
        <v>41470</v>
      </c>
      <c r="B422" s="9">
        <v>747</v>
      </c>
      <c r="C422" t="s">
        <v>110</v>
      </c>
      <c r="H422" s="1">
        <v>-1122</v>
      </c>
      <c r="I422" s="4">
        <v>-187</v>
      </c>
      <c r="J422" s="1">
        <v>-935</v>
      </c>
      <c r="K422" s="11"/>
      <c r="L422" s="15"/>
      <c r="M422" s="15"/>
      <c r="N422" s="15"/>
    </row>
    <row r="423" spans="1:16" x14ac:dyDescent="0.25">
      <c r="A423" s="59">
        <v>41470</v>
      </c>
      <c r="B423" s="9">
        <v>748</v>
      </c>
      <c r="C423" t="s">
        <v>84</v>
      </c>
      <c r="H423" s="1">
        <v>-134.03</v>
      </c>
      <c r="I423" s="4">
        <v>-21.39</v>
      </c>
      <c r="J423" s="1">
        <v>-112.64</v>
      </c>
      <c r="K423" s="11"/>
      <c r="L423" s="15"/>
      <c r="M423" s="15"/>
      <c r="N423" s="15"/>
    </row>
    <row r="424" spans="1:16" x14ac:dyDescent="0.25">
      <c r="A424" s="59">
        <v>41492</v>
      </c>
      <c r="B424" s="9">
        <v>749</v>
      </c>
      <c r="C424" s="5" t="s">
        <v>111</v>
      </c>
      <c r="F424" s="1"/>
      <c r="G424" s="1"/>
      <c r="H424" s="1">
        <v>-15.99</v>
      </c>
      <c r="I424" s="1"/>
      <c r="J424" s="4">
        <v>-15.99</v>
      </c>
      <c r="K424" s="11"/>
      <c r="L424" s="15"/>
      <c r="M424" s="15"/>
      <c r="N424" s="1"/>
      <c r="O424" s="15"/>
    </row>
    <row r="425" spans="1:16" x14ac:dyDescent="0.25">
      <c r="A425" s="59">
        <v>41492</v>
      </c>
      <c r="B425" s="9">
        <v>750</v>
      </c>
      <c r="C425" s="5" t="s">
        <v>112</v>
      </c>
      <c r="F425" s="1"/>
      <c r="G425" s="1"/>
      <c r="H425" s="1">
        <v>-384</v>
      </c>
      <c r="I425" s="1">
        <v>-64</v>
      </c>
      <c r="J425" s="4">
        <v>-320</v>
      </c>
      <c r="K425" s="11"/>
      <c r="L425" s="15"/>
      <c r="M425" s="15"/>
      <c r="N425" s="1"/>
      <c r="O425" s="15"/>
    </row>
    <row r="426" spans="1:16" x14ac:dyDescent="0.25">
      <c r="A426" s="59">
        <v>41501</v>
      </c>
      <c r="B426" s="9">
        <v>753</v>
      </c>
      <c r="C426" s="5" t="s">
        <v>98</v>
      </c>
      <c r="F426" s="1"/>
      <c r="G426" s="1"/>
      <c r="H426" s="1">
        <v>-1346.69</v>
      </c>
      <c r="I426" s="1">
        <v>-224.45</v>
      </c>
      <c r="J426" s="4">
        <v>-1122.24</v>
      </c>
      <c r="K426" s="11"/>
      <c r="L426" s="15"/>
      <c r="M426" s="15"/>
      <c r="N426" s="1"/>
      <c r="O426" s="15"/>
    </row>
    <row r="427" spans="1:16" x14ac:dyDescent="0.25">
      <c r="A427" s="59">
        <v>41527</v>
      </c>
      <c r="B427" s="9">
        <v>100145</v>
      </c>
      <c r="C427" s="5" t="s">
        <v>113</v>
      </c>
      <c r="F427" s="1"/>
      <c r="G427" s="1">
        <v>237</v>
      </c>
      <c r="H427" s="1"/>
      <c r="I427" s="1"/>
      <c r="J427" s="4">
        <v>237</v>
      </c>
      <c r="K427" s="11"/>
      <c r="L427" s="15"/>
      <c r="M427" s="15"/>
      <c r="N427" s="1"/>
      <c r="O427" s="15"/>
    </row>
    <row r="428" spans="1:16" x14ac:dyDescent="0.25">
      <c r="A428" s="59">
        <v>41527</v>
      </c>
      <c r="B428" s="9">
        <v>760</v>
      </c>
      <c r="C428" s="5" t="s">
        <v>117</v>
      </c>
      <c r="H428" s="1">
        <v>-406.22</v>
      </c>
      <c r="I428" s="4">
        <v>-67.7</v>
      </c>
      <c r="J428" s="1">
        <v>-338.52</v>
      </c>
      <c r="K428" s="15"/>
      <c r="L428" s="15"/>
      <c r="M428" s="15"/>
      <c r="N428" s="1"/>
    </row>
    <row r="429" spans="1:16" x14ac:dyDescent="0.25">
      <c r="A429" s="59">
        <v>41530</v>
      </c>
      <c r="B429" s="9" t="s">
        <v>39</v>
      </c>
      <c r="C429" s="5" t="s">
        <v>75</v>
      </c>
      <c r="F429" s="1"/>
      <c r="G429" s="1">
        <v>10000</v>
      </c>
      <c r="H429" s="1"/>
      <c r="I429" s="1"/>
      <c r="J429" s="4">
        <v>10000</v>
      </c>
      <c r="K429" s="11"/>
      <c r="L429" s="15"/>
      <c r="M429" s="15"/>
      <c r="N429" s="1"/>
      <c r="O429" s="15"/>
    </row>
    <row r="430" spans="1:16" x14ac:dyDescent="0.25">
      <c r="A430" s="59">
        <v>41617</v>
      </c>
      <c r="B430" s="9">
        <v>775</v>
      </c>
      <c r="C430" s="5" t="s">
        <v>118</v>
      </c>
      <c r="G430" s="1"/>
      <c r="H430" s="1">
        <v>-106.1</v>
      </c>
      <c r="I430" s="1"/>
      <c r="J430" s="1">
        <v>-106.1</v>
      </c>
      <c r="K430" s="11"/>
      <c r="L430" s="15"/>
      <c r="M430" s="15"/>
      <c r="N430" s="1"/>
      <c r="O430" s="15"/>
    </row>
    <row r="431" spans="1:16" x14ac:dyDescent="0.25">
      <c r="A431" s="59">
        <v>41642</v>
      </c>
      <c r="B431" s="9">
        <v>29472</v>
      </c>
      <c r="C431" s="5" t="s">
        <v>119</v>
      </c>
      <c r="G431" s="16">
        <v>350</v>
      </c>
      <c r="H431" s="1"/>
      <c r="I431" s="1"/>
      <c r="J431" s="16">
        <v>350</v>
      </c>
      <c r="K431" s="11"/>
      <c r="L431" s="15"/>
      <c r="M431" s="15"/>
      <c r="N431" s="1"/>
      <c r="O431" s="15"/>
    </row>
    <row r="432" spans="1:16" x14ac:dyDescent="0.25">
      <c r="A432" s="59">
        <v>41287</v>
      </c>
      <c r="B432" s="9">
        <v>777</v>
      </c>
      <c r="C432" t="s">
        <v>90</v>
      </c>
      <c r="G432" s="16"/>
      <c r="H432" s="1">
        <v>-165</v>
      </c>
      <c r="I432" s="1">
        <v>-27.5</v>
      </c>
      <c r="J432" s="4">
        <v>-137.5</v>
      </c>
      <c r="K432" s="1"/>
      <c r="L432" s="15"/>
      <c r="M432" s="15"/>
      <c r="N432" s="15"/>
      <c r="P432" s="15"/>
    </row>
    <row r="433" spans="1:15" x14ac:dyDescent="0.25">
      <c r="A433" s="59">
        <v>41701</v>
      </c>
      <c r="B433" s="9">
        <v>786</v>
      </c>
      <c r="C433" t="s">
        <v>120</v>
      </c>
      <c r="G433" s="16"/>
      <c r="H433" s="1">
        <v>-232.8</v>
      </c>
      <c r="I433" s="4">
        <v>-38.799999999999997</v>
      </c>
      <c r="J433" s="1">
        <v>-194</v>
      </c>
      <c r="K433" s="1"/>
      <c r="L433" s="15"/>
      <c r="M433" s="15"/>
      <c r="N433" s="15"/>
    </row>
    <row r="434" spans="1:15" x14ac:dyDescent="0.25">
      <c r="A434" s="59">
        <v>41765</v>
      </c>
      <c r="B434" s="9">
        <v>801</v>
      </c>
      <c r="C434" t="s">
        <v>122</v>
      </c>
      <c r="G434" s="16"/>
      <c r="H434" s="1">
        <v>-2148</v>
      </c>
      <c r="I434" s="4">
        <v>-358</v>
      </c>
      <c r="J434" s="1">
        <v>-1790</v>
      </c>
      <c r="K434" s="1"/>
      <c r="L434" s="15"/>
      <c r="M434" s="15"/>
      <c r="N434" s="15"/>
    </row>
    <row r="435" spans="1:15" x14ac:dyDescent="0.25">
      <c r="A435" s="59">
        <v>41813</v>
      </c>
      <c r="B435" s="9">
        <v>30077</v>
      </c>
      <c r="C435" s="5" t="s">
        <v>123</v>
      </c>
      <c r="G435" s="1">
        <v>666.07</v>
      </c>
      <c r="H435" s="1"/>
      <c r="I435" s="4"/>
      <c r="J435" s="1">
        <v>666.07</v>
      </c>
      <c r="K435" s="1"/>
      <c r="L435" s="15"/>
      <c r="M435" s="15"/>
      <c r="N435" s="15"/>
    </row>
    <row r="436" spans="1:15" x14ac:dyDescent="0.25">
      <c r="A436" s="59">
        <v>41911</v>
      </c>
      <c r="B436" s="9">
        <v>816</v>
      </c>
      <c r="C436" s="5" t="s">
        <v>125</v>
      </c>
      <c r="H436" s="1">
        <v>-36</v>
      </c>
      <c r="I436" s="19">
        <f>+H436-J436</f>
        <v>-6.8299999999999983</v>
      </c>
      <c r="J436" s="18">
        <v>-29.17</v>
      </c>
      <c r="K436" s="17"/>
      <c r="L436" s="17"/>
      <c r="M436" s="11"/>
      <c r="N436" s="17"/>
      <c r="O436" s="17"/>
    </row>
    <row r="437" spans="1:15" x14ac:dyDescent="0.25">
      <c r="A437" s="59">
        <v>41911</v>
      </c>
      <c r="B437" s="9">
        <v>817</v>
      </c>
      <c r="C437" s="5" t="s">
        <v>126</v>
      </c>
      <c r="H437" s="1">
        <v>-42.05</v>
      </c>
      <c r="I437" s="19">
        <f>H437-J437</f>
        <v>-7.009999999999998</v>
      </c>
      <c r="J437" s="18">
        <v>-35.04</v>
      </c>
      <c r="K437" s="17"/>
      <c r="L437" s="17"/>
      <c r="M437" s="11"/>
      <c r="N437" s="17"/>
      <c r="O437" s="17"/>
    </row>
    <row r="438" spans="1:15" x14ac:dyDescent="0.25">
      <c r="A438" s="59">
        <v>41912</v>
      </c>
      <c r="B438" s="10" t="s">
        <v>128</v>
      </c>
      <c r="C438" s="5" t="s">
        <v>124</v>
      </c>
      <c r="G438" s="1">
        <v>175</v>
      </c>
      <c r="H438" s="1"/>
      <c r="I438" s="19"/>
      <c r="J438" s="1">
        <v>175</v>
      </c>
      <c r="K438" s="17"/>
      <c r="L438" s="17"/>
      <c r="M438" s="11"/>
      <c r="N438" s="17"/>
      <c r="O438" s="17"/>
    </row>
    <row r="439" spans="1:15" x14ac:dyDescent="0.25">
      <c r="A439" s="59">
        <v>41932</v>
      </c>
      <c r="B439" s="9">
        <v>820</v>
      </c>
      <c r="C439" s="5" t="s">
        <v>127</v>
      </c>
      <c r="G439" s="1"/>
      <c r="H439" s="1">
        <v>-37.200000000000003</v>
      </c>
      <c r="I439" s="19">
        <v>-6.2</v>
      </c>
      <c r="J439" s="1">
        <v>-31</v>
      </c>
      <c r="K439" s="17"/>
      <c r="L439" s="17"/>
      <c r="M439" s="11"/>
      <c r="N439" s="17"/>
      <c r="O439" s="17"/>
    </row>
    <row r="440" spans="1:15" x14ac:dyDescent="0.25">
      <c r="A440" s="59">
        <v>42004</v>
      </c>
      <c r="B440" s="9">
        <v>825</v>
      </c>
      <c r="C440" t="s">
        <v>129</v>
      </c>
      <c r="H440" s="4">
        <v>-2127.7600000000002</v>
      </c>
      <c r="I440" s="1">
        <f>H440-J440</f>
        <v>-354.63000000000011</v>
      </c>
      <c r="J440" s="20">
        <v>-1773.13</v>
      </c>
      <c r="K440" s="17"/>
      <c r="L440" s="17"/>
      <c r="M440" s="11"/>
      <c r="N440" s="17"/>
      <c r="O440" s="17"/>
    </row>
    <row r="441" spans="1:15" x14ac:dyDescent="0.25">
      <c r="A441" s="59">
        <v>42051</v>
      </c>
      <c r="B441" s="9" t="s">
        <v>39</v>
      </c>
      <c r="C441" s="5" t="s">
        <v>130</v>
      </c>
      <c r="F441" s="1"/>
      <c r="G441" s="11">
        <v>2776.37</v>
      </c>
      <c r="H441" s="4"/>
      <c r="I441" s="1"/>
      <c r="J441" s="11">
        <v>2776.37</v>
      </c>
      <c r="K441" s="17"/>
      <c r="L441" s="17"/>
      <c r="M441" s="11"/>
      <c r="N441" s="17"/>
      <c r="O441" s="17"/>
    </row>
    <row r="442" spans="1:15" x14ac:dyDescent="0.25">
      <c r="A442" s="59">
        <v>42192</v>
      </c>
      <c r="B442" s="9"/>
      <c r="C442" s="5" t="s">
        <v>131</v>
      </c>
      <c r="G442" s="1">
        <v>650.79999999999995</v>
      </c>
      <c r="H442" s="4"/>
      <c r="I442" s="1"/>
      <c r="J442" s="1">
        <v>650.79999999999995</v>
      </c>
      <c r="K442" s="17"/>
      <c r="L442" s="17"/>
      <c r="M442" s="11"/>
      <c r="N442" s="17"/>
      <c r="O442" s="17"/>
    </row>
    <row r="443" spans="1:15" x14ac:dyDescent="0.25">
      <c r="A443" s="59">
        <v>42296</v>
      </c>
      <c r="B443" s="55">
        <v>854</v>
      </c>
      <c r="C443" s="5" t="s">
        <v>134</v>
      </c>
      <c r="G443" s="11"/>
      <c r="H443" s="1">
        <v>-65.900000000000006</v>
      </c>
      <c r="I443" s="1"/>
      <c r="J443" s="1">
        <v>-65.900000000000006</v>
      </c>
      <c r="K443" s="17"/>
      <c r="L443" s="17"/>
      <c r="M443" s="11"/>
      <c r="N443" s="17"/>
      <c r="O443" s="17"/>
    </row>
    <row r="444" spans="1:15" x14ac:dyDescent="0.25">
      <c r="A444" s="59">
        <v>42296</v>
      </c>
      <c r="B444" s="55">
        <v>855</v>
      </c>
      <c r="C444" s="5" t="s">
        <v>135</v>
      </c>
      <c r="G444" s="11"/>
      <c r="H444" s="1">
        <v>-240</v>
      </c>
      <c r="I444" s="1"/>
      <c r="J444" s="1">
        <v>-240</v>
      </c>
      <c r="K444" s="17"/>
      <c r="L444" s="17"/>
      <c r="M444" s="11"/>
      <c r="N444" s="17"/>
      <c r="O444" s="17"/>
    </row>
    <row r="445" spans="1:15" x14ac:dyDescent="0.25">
      <c r="A445" s="59">
        <v>42296</v>
      </c>
      <c r="B445" s="55">
        <v>857</v>
      </c>
      <c r="C445" s="5" t="s">
        <v>136</v>
      </c>
      <c r="G445" s="11"/>
      <c r="H445" s="1">
        <v>-87</v>
      </c>
      <c r="I445" s="1">
        <v>-14.5</v>
      </c>
      <c r="J445" s="1">
        <v>-72.5</v>
      </c>
      <c r="K445" s="17"/>
      <c r="L445" s="17"/>
      <c r="M445" s="11"/>
      <c r="N445" s="17"/>
      <c r="O445" s="17"/>
    </row>
    <row r="446" spans="1:15" x14ac:dyDescent="0.25">
      <c r="A446" s="59">
        <v>42338</v>
      </c>
      <c r="B446" s="9">
        <v>861</v>
      </c>
      <c r="C446" t="s">
        <v>137</v>
      </c>
      <c r="G446" s="11"/>
      <c r="H446" s="1">
        <v>-325</v>
      </c>
      <c r="I446" s="1"/>
      <c r="J446" s="1">
        <v>-325</v>
      </c>
      <c r="K446" s="17"/>
      <c r="L446" s="17"/>
      <c r="M446" s="11"/>
      <c r="N446" s="17"/>
      <c r="O446" s="17"/>
    </row>
    <row r="447" spans="1:15" x14ac:dyDescent="0.25">
      <c r="A447" s="59">
        <v>42479</v>
      </c>
      <c r="B447" s="9"/>
      <c r="C447" t="s">
        <v>140</v>
      </c>
      <c r="F447" s="16"/>
      <c r="G447" s="16">
        <v>44</v>
      </c>
      <c r="I447" s="1"/>
      <c r="J447" s="1">
        <v>44</v>
      </c>
      <c r="K447" s="17"/>
      <c r="L447" s="17"/>
      <c r="M447" s="11"/>
      <c r="N447" s="17"/>
      <c r="O447" s="17"/>
    </row>
    <row r="448" spans="1:15" x14ac:dyDescent="0.25">
      <c r="A448" s="59">
        <v>42506</v>
      </c>
      <c r="B448" s="9"/>
      <c r="C448" t="s">
        <v>140</v>
      </c>
      <c r="F448" s="16"/>
      <c r="G448" s="16">
        <v>4</v>
      </c>
      <c r="I448" s="1"/>
      <c r="J448" s="16">
        <v>4</v>
      </c>
      <c r="K448" s="17"/>
      <c r="L448" s="17"/>
      <c r="M448" s="11"/>
      <c r="N448" s="17"/>
      <c r="O448" s="17"/>
    </row>
    <row r="449" spans="1:15" x14ac:dyDescent="0.25">
      <c r="A449" s="59">
        <v>42513</v>
      </c>
      <c r="B449" s="9">
        <v>880</v>
      </c>
      <c r="C449" t="s">
        <v>138</v>
      </c>
      <c r="G449" s="11"/>
      <c r="H449" s="1">
        <v>-56.7</v>
      </c>
      <c r="I449" s="1">
        <v>-9.4499999999999993</v>
      </c>
      <c r="J449" s="1">
        <v>-47.25</v>
      </c>
      <c r="K449" s="17"/>
      <c r="L449" s="17"/>
      <c r="M449" s="11"/>
      <c r="N449" s="17"/>
      <c r="O449" s="17"/>
    </row>
    <row r="450" spans="1:15" x14ac:dyDescent="0.25">
      <c r="A450" s="59">
        <v>42555</v>
      </c>
      <c r="B450" s="9">
        <v>888</v>
      </c>
      <c r="C450" t="s">
        <v>139</v>
      </c>
      <c r="G450" s="11"/>
      <c r="H450" s="1">
        <v>-5585.52</v>
      </c>
      <c r="I450" s="1">
        <v>-930.92</v>
      </c>
      <c r="J450" s="1">
        <v>-4654.6000000000004</v>
      </c>
      <c r="K450" s="17"/>
      <c r="L450" s="17"/>
      <c r="M450" s="11"/>
      <c r="N450" s="17"/>
      <c r="O450" s="17"/>
    </row>
    <row r="451" spans="1:15" x14ac:dyDescent="0.25">
      <c r="A451" s="59">
        <v>42557</v>
      </c>
      <c r="B451" s="9"/>
      <c r="C451" t="s">
        <v>143</v>
      </c>
      <c r="F451" s="1"/>
      <c r="G451" s="1">
        <v>32</v>
      </c>
      <c r="H451" s="1"/>
      <c r="I451" s="1"/>
      <c r="J451" s="1">
        <v>32</v>
      </c>
      <c r="K451" s="17"/>
      <c r="L451" s="17"/>
      <c r="M451" s="11"/>
      <c r="N451" s="17"/>
      <c r="O451" s="17"/>
    </row>
    <row r="452" spans="1:15" x14ac:dyDescent="0.25">
      <c r="A452" s="59">
        <v>42566</v>
      </c>
      <c r="B452" s="9"/>
      <c r="C452" s="5" t="s">
        <v>141</v>
      </c>
      <c r="G452" s="11">
        <v>681.87</v>
      </c>
      <c r="J452" s="11">
        <v>681.87</v>
      </c>
      <c r="K452" s="17"/>
      <c r="L452" s="17"/>
      <c r="M452" s="11"/>
      <c r="N452" s="17"/>
      <c r="O452" s="17"/>
    </row>
    <row r="453" spans="1:15" x14ac:dyDescent="0.25">
      <c r="A453" s="59">
        <v>42569</v>
      </c>
      <c r="B453" s="9">
        <v>892</v>
      </c>
      <c r="C453" s="5" t="s">
        <v>142</v>
      </c>
      <c r="G453" s="11"/>
      <c r="H453" s="1">
        <v>-3883.2</v>
      </c>
      <c r="I453" s="1">
        <v>-647.20000000000005</v>
      </c>
      <c r="J453" s="1">
        <v>-3236</v>
      </c>
      <c r="K453" s="17"/>
      <c r="L453" s="17"/>
      <c r="M453" s="11"/>
      <c r="N453" s="17"/>
      <c r="O453" s="17"/>
    </row>
    <row r="454" spans="1:15" x14ac:dyDescent="0.25">
      <c r="A454" s="59">
        <v>42689</v>
      </c>
      <c r="B454" s="9">
        <v>901</v>
      </c>
      <c r="C454" t="s">
        <v>145</v>
      </c>
      <c r="H454" s="4">
        <v>-99.6</v>
      </c>
      <c r="I454" s="1">
        <f>H454-J454</f>
        <v>-16.599999999999994</v>
      </c>
      <c r="J454" s="1">
        <f>H454/1.2</f>
        <v>-83</v>
      </c>
    </row>
    <row r="455" spans="1:15" x14ac:dyDescent="0.25">
      <c r="A455" s="59">
        <v>42690</v>
      </c>
      <c r="B455" s="9"/>
      <c r="C455" t="s">
        <v>146</v>
      </c>
      <c r="F455" s="4"/>
      <c r="G455" s="11">
        <f>36+28</f>
        <v>64</v>
      </c>
      <c r="J455" s="11">
        <f>36+28</f>
        <v>64</v>
      </c>
    </row>
    <row r="456" spans="1:15" x14ac:dyDescent="0.25">
      <c r="A456" s="59">
        <v>42690</v>
      </c>
      <c r="B456" s="9"/>
      <c r="C456" t="s">
        <v>147</v>
      </c>
      <c r="F456" s="4"/>
      <c r="G456" s="11">
        <v>174</v>
      </c>
      <c r="J456" s="11">
        <v>174</v>
      </c>
    </row>
    <row r="457" spans="1:15" x14ac:dyDescent="0.25">
      <c r="A457" s="59">
        <v>42702</v>
      </c>
      <c r="B457" s="9"/>
      <c r="C457" t="s">
        <v>148</v>
      </c>
      <c r="G457" s="11">
        <v>99.6</v>
      </c>
      <c r="J457" s="11">
        <v>99.6</v>
      </c>
    </row>
    <row r="458" spans="1:15" x14ac:dyDescent="0.25">
      <c r="A458" s="59">
        <v>42766</v>
      </c>
      <c r="B458" s="9">
        <v>910</v>
      </c>
      <c r="C458" s="5" t="s">
        <v>149</v>
      </c>
      <c r="G458" s="11"/>
      <c r="H458" s="1">
        <v>-9.98</v>
      </c>
      <c r="I458" s="1">
        <f>H458-J458</f>
        <v>-1.6633333333333322</v>
      </c>
      <c r="J458" s="1">
        <f>H458/1.2</f>
        <v>-8.3166666666666682</v>
      </c>
    </row>
    <row r="459" spans="1:15" x14ac:dyDescent="0.25">
      <c r="A459" s="59">
        <v>42779</v>
      </c>
      <c r="B459" s="9"/>
      <c r="C459" s="5" t="s">
        <v>144</v>
      </c>
      <c r="G459" s="11">
        <v>3236</v>
      </c>
      <c r="H459" s="1"/>
      <c r="I459" s="1"/>
      <c r="J459" s="1">
        <v>3236</v>
      </c>
      <c r="K459" s="17"/>
      <c r="L459" s="17"/>
      <c r="M459" s="11"/>
      <c r="N459" s="17"/>
      <c r="O459" s="17"/>
    </row>
    <row r="460" spans="1:15" x14ac:dyDescent="0.25">
      <c r="A460" s="59">
        <v>42843</v>
      </c>
      <c r="B460" s="10" t="s">
        <v>39</v>
      </c>
      <c r="C460" s="5" t="s">
        <v>150</v>
      </c>
      <c r="G460" s="11">
        <v>100</v>
      </c>
      <c r="H460" s="1"/>
      <c r="I460" s="1"/>
      <c r="J460" s="1">
        <v>100</v>
      </c>
      <c r="K460" s="17"/>
      <c r="L460" s="17"/>
      <c r="M460" s="11"/>
      <c r="N460" s="17"/>
      <c r="O460" s="17"/>
    </row>
    <row r="461" spans="1:15" x14ac:dyDescent="0.25">
      <c r="A461" s="59">
        <v>42922</v>
      </c>
      <c r="B461" s="10" t="s">
        <v>39</v>
      </c>
      <c r="C461" s="5" t="s">
        <v>150</v>
      </c>
      <c r="G461" s="11">
        <v>36</v>
      </c>
      <c r="H461" s="1"/>
      <c r="I461" s="1"/>
      <c r="J461" s="1">
        <v>36</v>
      </c>
      <c r="K461" s="17"/>
      <c r="L461" s="17"/>
      <c r="M461" s="11"/>
      <c r="N461" s="17"/>
      <c r="O461" s="17"/>
    </row>
    <row r="462" spans="1:15" x14ac:dyDescent="0.25">
      <c r="A462" s="59">
        <v>42933</v>
      </c>
      <c r="B462" s="56"/>
      <c r="C462" t="s">
        <v>152</v>
      </c>
      <c r="G462" s="11">
        <v>848.7</v>
      </c>
      <c r="H462" s="1"/>
      <c r="I462" s="1"/>
      <c r="J462" s="1">
        <v>848.7</v>
      </c>
      <c r="K462" s="17"/>
      <c r="L462" s="17"/>
      <c r="M462" s="11"/>
      <c r="N462" s="17"/>
      <c r="O462" s="17"/>
    </row>
    <row r="463" spans="1:15" x14ac:dyDescent="0.25">
      <c r="A463" s="59">
        <v>42989</v>
      </c>
      <c r="B463" s="9"/>
      <c r="C463" s="5" t="s">
        <v>153</v>
      </c>
      <c r="F463" s="1"/>
      <c r="H463" s="1">
        <v>-10</v>
      </c>
      <c r="I463" s="1">
        <v>-1.67</v>
      </c>
      <c r="J463" s="1">
        <v>-8.33</v>
      </c>
    </row>
    <row r="464" spans="1:15" x14ac:dyDescent="0.25">
      <c r="A464" s="59">
        <v>43080</v>
      </c>
      <c r="B464" s="9"/>
      <c r="C464" s="5" t="s">
        <v>147</v>
      </c>
      <c r="F464" s="1"/>
      <c r="G464" s="11">
        <v>68</v>
      </c>
      <c r="H464" s="1"/>
      <c r="I464" s="1"/>
      <c r="J464" s="1">
        <v>68</v>
      </c>
    </row>
    <row r="465" spans="1:17" x14ac:dyDescent="0.25">
      <c r="A465" s="59">
        <v>43109</v>
      </c>
      <c r="B465" s="9"/>
      <c r="C465" s="5" t="s">
        <v>147</v>
      </c>
      <c r="F465" s="1"/>
      <c r="G465" s="11">
        <v>63.5</v>
      </c>
      <c r="J465" s="1">
        <v>63.5</v>
      </c>
    </row>
    <row r="466" spans="1:17" x14ac:dyDescent="0.25">
      <c r="A466" s="59">
        <v>43144</v>
      </c>
      <c r="B466" s="9"/>
      <c r="C466" s="5" t="s">
        <v>147</v>
      </c>
      <c r="F466" s="1"/>
      <c r="G466" s="11">
        <v>50</v>
      </c>
      <c r="J466" s="1">
        <v>50</v>
      </c>
    </row>
    <row r="467" spans="1:17" x14ac:dyDescent="0.25">
      <c r="A467" s="59">
        <v>43157</v>
      </c>
      <c r="B467" s="9"/>
      <c r="C467" s="5" t="s">
        <v>154</v>
      </c>
      <c r="H467" s="46">
        <v>-67.010000000000005</v>
      </c>
      <c r="I467" s="46">
        <v>-11.17</v>
      </c>
      <c r="J467" s="1">
        <v>-55.84</v>
      </c>
    </row>
    <row r="468" spans="1:17" x14ac:dyDescent="0.25">
      <c r="A468" s="59">
        <v>43161</v>
      </c>
      <c r="B468" s="9"/>
      <c r="C468" s="5" t="s">
        <v>147</v>
      </c>
      <c r="G468" s="1">
        <v>83.5</v>
      </c>
      <c r="H468" s="1"/>
      <c r="I468" s="1"/>
      <c r="J468" s="1">
        <v>83.5</v>
      </c>
    </row>
    <row r="469" spans="1:17" x14ac:dyDescent="0.25">
      <c r="A469" s="59">
        <v>43322</v>
      </c>
      <c r="B469" s="9"/>
      <c r="C469" s="5" t="s">
        <v>156</v>
      </c>
      <c r="F469" s="1"/>
      <c r="G469" s="11">
        <v>45</v>
      </c>
      <c r="J469" s="11">
        <v>45</v>
      </c>
    </row>
    <row r="470" spans="1:17" x14ac:dyDescent="0.25">
      <c r="A470" s="59">
        <v>43353</v>
      </c>
      <c r="B470" s="9">
        <v>970</v>
      </c>
      <c r="C470" t="s">
        <v>155</v>
      </c>
      <c r="G470" s="1"/>
      <c r="H470" s="1">
        <v>-15.98</v>
      </c>
      <c r="I470" s="1">
        <v>-2.66</v>
      </c>
      <c r="J470" s="1">
        <v>-13.32</v>
      </c>
    </row>
    <row r="471" spans="1:17" x14ac:dyDescent="0.25">
      <c r="A471" s="59">
        <v>43397</v>
      </c>
      <c r="B471" s="9"/>
      <c r="C471" t="s">
        <v>157</v>
      </c>
      <c r="G471" s="1">
        <v>134</v>
      </c>
      <c r="H471" s="1"/>
      <c r="I471" s="1"/>
      <c r="J471" s="1">
        <v>134</v>
      </c>
    </row>
    <row r="472" spans="1:17" x14ac:dyDescent="0.25">
      <c r="A472" s="59">
        <v>43417</v>
      </c>
      <c r="B472" s="9" t="s">
        <v>39</v>
      </c>
      <c r="C472" t="s">
        <v>158</v>
      </c>
      <c r="G472" s="11">
        <v>652.75</v>
      </c>
      <c r="J472" s="11">
        <v>652.75</v>
      </c>
    </row>
    <row r="473" spans="1:17" x14ac:dyDescent="0.25">
      <c r="A473" s="59">
        <v>43487</v>
      </c>
      <c r="B473" s="10" t="s">
        <v>25</v>
      </c>
      <c r="C473" s="5" t="s">
        <v>148</v>
      </c>
      <c r="F473" s="11"/>
      <c r="G473" s="11">
        <v>110</v>
      </c>
      <c r="J473" s="1">
        <v>110</v>
      </c>
    </row>
    <row r="474" spans="1:17" x14ac:dyDescent="0.25">
      <c r="A474" s="59">
        <v>43494</v>
      </c>
      <c r="B474" s="9">
        <v>986</v>
      </c>
      <c r="C474" s="5" t="s">
        <v>173</v>
      </c>
      <c r="G474" s="1"/>
      <c r="H474" s="26">
        <v>-107.54</v>
      </c>
      <c r="I474" s="26">
        <f>H474-J474</f>
        <v>-17.920000000000002</v>
      </c>
      <c r="J474" s="27">
        <v>-89.62</v>
      </c>
    </row>
    <row r="475" spans="1:17" x14ac:dyDescent="0.25">
      <c r="A475" s="59">
        <v>43630</v>
      </c>
      <c r="B475" s="56" t="s">
        <v>39</v>
      </c>
      <c r="C475" s="5" t="s">
        <v>166</v>
      </c>
      <c r="F475" s="1"/>
      <c r="G475" s="11">
        <v>1017.19</v>
      </c>
      <c r="H475" s="1"/>
      <c r="J475" s="1">
        <v>1017.19</v>
      </c>
    </row>
    <row r="476" spans="1:17" x14ac:dyDescent="0.25">
      <c r="A476" s="59">
        <v>43684</v>
      </c>
      <c r="B476" s="9">
        <v>1009</v>
      </c>
      <c r="C476" s="5" t="s">
        <v>168</v>
      </c>
      <c r="G476" s="1"/>
      <c r="H476" s="1">
        <v>-126</v>
      </c>
      <c r="I476" s="1">
        <v>-21</v>
      </c>
      <c r="J476" s="1">
        <v>-105</v>
      </c>
      <c r="K476" s="11"/>
      <c r="L476" s="11"/>
      <c r="M476" s="11"/>
      <c r="N476" s="11"/>
      <c r="O476" s="11"/>
      <c r="P476" s="11"/>
      <c r="Q476" s="11"/>
    </row>
    <row r="477" spans="1:17" x14ac:dyDescent="0.25">
      <c r="A477" s="60">
        <v>44040</v>
      </c>
      <c r="B477" s="10" t="s">
        <v>25</v>
      </c>
      <c r="C477" s="5" t="s">
        <v>175</v>
      </c>
      <c r="G477" s="1"/>
      <c r="H477" s="1">
        <v>-30</v>
      </c>
      <c r="I477" s="1">
        <v>-5</v>
      </c>
      <c r="J477" s="1">
        <v>-25</v>
      </c>
      <c r="K477" s="32"/>
      <c r="L477" s="32"/>
      <c r="M477" s="32"/>
      <c r="N477" s="32"/>
      <c r="O477" s="32"/>
      <c r="P477" s="32"/>
    </row>
    <row r="478" spans="1:17" x14ac:dyDescent="0.25">
      <c r="A478" s="60">
        <v>44270</v>
      </c>
      <c r="B478" s="10" t="s">
        <v>25</v>
      </c>
      <c r="C478" s="5" t="s">
        <v>176</v>
      </c>
      <c r="G478" s="1"/>
      <c r="H478" s="1">
        <v>-180</v>
      </c>
      <c r="I478" s="1">
        <v>-30</v>
      </c>
      <c r="J478" s="1">
        <v>-150</v>
      </c>
      <c r="K478" s="32"/>
      <c r="L478" s="32"/>
      <c r="M478" s="32"/>
      <c r="N478" s="32"/>
      <c r="O478" s="32"/>
      <c r="P478" s="32"/>
    </row>
    <row r="479" spans="1:17" x14ac:dyDescent="0.25">
      <c r="A479" s="60">
        <v>44596</v>
      </c>
      <c r="B479" s="10" t="s">
        <v>25</v>
      </c>
      <c r="C479" s="5" t="s">
        <v>179</v>
      </c>
      <c r="G479" s="1"/>
      <c r="H479" s="1">
        <v>-2959.2</v>
      </c>
      <c r="I479" s="1">
        <v>-493.2</v>
      </c>
      <c r="J479" s="1">
        <v>-2466</v>
      </c>
      <c r="K479" s="32"/>
      <c r="L479" s="32"/>
      <c r="M479" s="32"/>
      <c r="N479" s="32"/>
      <c r="O479" s="32"/>
      <c r="P479" s="32"/>
    </row>
    <row r="480" spans="1:17" x14ac:dyDescent="0.25">
      <c r="A480" s="60">
        <v>44596</v>
      </c>
      <c r="B480" s="10" t="s">
        <v>25</v>
      </c>
      <c r="C480" s="5" t="s">
        <v>178</v>
      </c>
      <c r="G480" s="1"/>
      <c r="H480" s="1">
        <v>-558</v>
      </c>
      <c r="I480" s="1">
        <v>-93</v>
      </c>
      <c r="J480" s="1">
        <v>-465</v>
      </c>
      <c r="K480" s="32"/>
      <c r="L480" s="32"/>
      <c r="M480" s="32"/>
      <c r="N480" s="32"/>
      <c r="O480" s="32"/>
      <c r="P480" s="32"/>
    </row>
    <row r="481" spans="1:16" x14ac:dyDescent="0.25">
      <c r="A481" s="59">
        <v>44726</v>
      </c>
      <c r="B481" s="53" t="s">
        <v>25</v>
      </c>
      <c r="C481" s="5" t="s">
        <v>180</v>
      </c>
      <c r="G481" s="38"/>
      <c r="H481" s="1">
        <v>-100</v>
      </c>
      <c r="J481" s="1">
        <v>-100</v>
      </c>
    </row>
    <row r="482" spans="1:16" x14ac:dyDescent="0.25">
      <c r="A482" s="59">
        <v>44851</v>
      </c>
      <c r="B482" s="54" t="s">
        <v>25</v>
      </c>
      <c r="C482" s="5" t="s">
        <v>183</v>
      </c>
      <c r="F482" s="1"/>
      <c r="G482" s="1">
        <v>40</v>
      </c>
      <c r="J482" s="1">
        <v>40</v>
      </c>
    </row>
    <row r="483" spans="1:16" x14ac:dyDescent="0.25">
      <c r="A483" s="59">
        <v>44935</v>
      </c>
      <c r="B483" s="54" t="s">
        <v>25</v>
      </c>
      <c r="C483" s="5" t="s">
        <v>178</v>
      </c>
      <c r="F483" s="1"/>
      <c r="G483" s="1"/>
      <c r="H483" s="1">
        <v>-198</v>
      </c>
      <c r="I483" s="1">
        <v>-33</v>
      </c>
      <c r="J483" s="1">
        <v>-165</v>
      </c>
    </row>
    <row r="484" spans="1:16" x14ac:dyDescent="0.25">
      <c r="A484" s="60">
        <v>45202</v>
      </c>
      <c r="B484" s="54" t="s">
        <v>25</v>
      </c>
      <c r="C484" s="5" t="s">
        <v>184</v>
      </c>
      <c r="H484" s="1">
        <v>-41.76</v>
      </c>
      <c r="I484" s="1">
        <f>H484-J484</f>
        <v>-6.9600000000000009</v>
      </c>
      <c r="J484" s="1">
        <f>-41.76/1.2</f>
        <v>-34.799999999999997</v>
      </c>
      <c r="K484" s="5"/>
    </row>
    <row r="485" spans="1:16" x14ac:dyDescent="0.25">
      <c r="A485" s="59">
        <v>45483</v>
      </c>
      <c r="B485" s="53" t="s">
        <v>25</v>
      </c>
      <c r="C485" s="5" t="s">
        <v>239</v>
      </c>
      <c r="F485" s="1"/>
      <c r="G485" s="11">
        <v>509.76</v>
      </c>
      <c r="J485" s="1">
        <v>509.76</v>
      </c>
    </row>
    <row r="486" spans="1:16" x14ac:dyDescent="0.25">
      <c r="A486" s="53">
        <v>45574</v>
      </c>
      <c r="B486" s="53" t="s">
        <v>25</v>
      </c>
      <c r="C486" s="5" t="s">
        <v>239</v>
      </c>
      <c r="E486" s="1"/>
      <c r="G486" s="11">
        <v>343.56</v>
      </c>
      <c r="J486" s="11">
        <v>343.56</v>
      </c>
    </row>
    <row r="487" spans="1:16" x14ac:dyDescent="0.25">
      <c r="A487" s="53">
        <v>45601</v>
      </c>
      <c r="B487" s="54" t="s">
        <v>39</v>
      </c>
      <c r="C487" s="5" t="s">
        <v>178</v>
      </c>
      <c r="E487" s="1"/>
      <c r="G487" s="11"/>
      <c r="H487" s="1">
        <v>-198</v>
      </c>
      <c r="I487" s="1">
        <v>-33</v>
      </c>
      <c r="J487" s="1">
        <v>-165</v>
      </c>
    </row>
    <row r="488" spans="1:16" x14ac:dyDescent="0.25">
      <c r="A488" s="53">
        <v>45628</v>
      </c>
      <c r="B488" s="54" t="s">
        <v>25</v>
      </c>
      <c r="C488" s="5" t="s">
        <v>239</v>
      </c>
      <c r="E488" s="1"/>
      <c r="G488" s="11">
        <v>92</v>
      </c>
      <c r="J488" s="11">
        <v>92</v>
      </c>
    </row>
    <row r="489" spans="1:16" x14ac:dyDescent="0.25">
      <c r="A489" s="54">
        <v>45684</v>
      </c>
      <c r="B489" s="54" t="s">
        <v>25</v>
      </c>
      <c r="C489" s="5" t="s">
        <v>191</v>
      </c>
      <c r="E489" s="1"/>
      <c r="F489" s="1"/>
      <c r="H489" s="1">
        <v>-1800</v>
      </c>
      <c r="I489" s="1">
        <v>-300</v>
      </c>
      <c r="J489" s="1">
        <v>-1500</v>
      </c>
      <c r="N489" s="1"/>
      <c r="O489" s="1"/>
      <c r="P489" s="1"/>
    </row>
    <row r="490" spans="1:16" x14ac:dyDescent="0.25">
      <c r="A490" s="54">
        <v>45715</v>
      </c>
      <c r="B490" s="54" t="s">
        <v>25</v>
      </c>
      <c r="C490" s="5" t="s">
        <v>239</v>
      </c>
      <c r="E490" s="1"/>
      <c r="G490" s="11">
        <v>246</v>
      </c>
      <c r="J490" s="11">
        <v>246</v>
      </c>
    </row>
    <row r="491" spans="1:16" x14ac:dyDescent="0.25">
      <c r="A491" s="54">
        <v>45715</v>
      </c>
      <c r="B491" s="54" t="s">
        <v>25</v>
      </c>
      <c r="C491" s="5" t="s">
        <v>239</v>
      </c>
      <c r="E491" s="1"/>
      <c r="G491" s="11">
        <v>104</v>
      </c>
      <c r="J491" s="11">
        <v>104</v>
      </c>
    </row>
    <row r="492" spans="1:16" x14ac:dyDescent="0.25">
      <c r="A492" s="54">
        <v>45720</v>
      </c>
      <c r="B492" s="54" t="s">
        <v>25</v>
      </c>
      <c r="C492" s="5" t="s">
        <v>192</v>
      </c>
      <c r="F492" s="15"/>
      <c r="G492" s="5"/>
      <c r="H492" s="1">
        <v>-672</v>
      </c>
      <c r="I492" s="1">
        <f>H492-J492</f>
        <v>-112</v>
      </c>
      <c r="J492" s="1">
        <f>H492/1.2</f>
        <v>-560</v>
      </c>
    </row>
    <row r="493" spans="1:16" x14ac:dyDescent="0.25">
      <c r="A493" s="54">
        <v>45748</v>
      </c>
      <c r="B493" s="54" t="s">
        <v>25</v>
      </c>
      <c r="C493" s="5" t="s">
        <v>239</v>
      </c>
      <c r="F493" s="15"/>
      <c r="G493" s="11">
        <v>72</v>
      </c>
      <c r="H493" s="1"/>
      <c r="I493" s="1"/>
      <c r="J493" s="1">
        <v>72</v>
      </c>
    </row>
    <row r="494" spans="1:16" x14ac:dyDescent="0.25">
      <c r="A494" s="54">
        <v>45748</v>
      </c>
      <c r="B494" s="54" t="s">
        <v>25</v>
      </c>
      <c r="C494" s="5" t="s">
        <v>239</v>
      </c>
      <c r="F494" s="15"/>
      <c r="G494" s="11">
        <v>36</v>
      </c>
      <c r="H494" s="1"/>
      <c r="I494" s="1"/>
      <c r="J494" s="1">
        <v>36</v>
      </c>
    </row>
    <row r="495" spans="1:16" x14ac:dyDescent="0.25">
      <c r="A495" s="54">
        <v>45804</v>
      </c>
      <c r="B495" s="54" t="s">
        <v>25</v>
      </c>
      <c r="C495" s="5" t="s">
        <v>228</v>
      </c>
      <c r="F495" s="15"/>
      <c r="G495" s="11"/>
      <c r="H495" s="1">
        <v>-66.239999999999995</v>
      </c>
      <c r="I495" s="1">
        <v>-11.04</v>
      </c>
      <c r="J495" s="1">
        <f>H495/1.2</f>
        <v>-55.199999999999996</v>
      </c>
    </row>
    <row r="496" spans="1:16" x14ac:dyDescent="0.25">
      <c r="A496" s="54">
        <v>45832</v>
      </c>
      <c r="B496" s="54" t="s">
        <v>25</v>
      </c>
      <c r="C496" s="5" t="s">
        <v>178</v>
      </c>
      <c r="F496" s="15"/>
      <c r="G496" s="11"/>
      <c r="H496" s="1">
        <v>-3024</v>
      </c>
      <c r="I496" s="1">
        <v>-504</v>
      </c>
      <c r="J496" s="1">
        <v>-2520</v>
      </c>
    </row>
    <row r="497" spans="1:11" x14ac:dyDescent="0.25">
      <c r="A497" s="54">
        <v>45832</v>
      </c>
      <c r="B497" s="54" t="s">
        <v>25</v>
      </c>
      <c r="C497" s="5" t="s">
        <v>239</v>
      </c>
      <c r="F497" s="15"/>
      <c r="G497" s="11">
        <v>270</v>
      </c>
      <c r="H497" s="1"/>
      <c r="I497" s="1"/>
      <c r="J497" s="1">
        <v>270</v>
      </c>
    </row>
    <row r="498" spans="1:11" x14ac:dyDescent="0.25">
      <c r="A498" s="54">
        <v>45895</v>
      </c>
      <c r="B498" s="54" t="s">
        <v>25</v>
      </c>
      <c r="C498" s="5" t="s">
        <v>239</v>
      </c>
      <c r="F498" s="15"/>
      <c r="G498" s="11">
        <v>198</v>
      </c>
      <c r="H498" s="1"/>
      <c r="I498" s="1"/>
      <c r="J498" s="1">
        <v>198</v>
      </c>
    </row>
    <row r="499" spans="1:11" x14ac:dyDescent="0.25">
      <c r="A499" s="54">
        <v>45987</v>
      </c>
      <c r="B499" s="54" t="s">
        <v>25</v>
      </c>
      <c r="C499" s="5" t="s">
        <v>239</v>
      </c>
      <c r="F499" s="15"/>
      <c r="G499" s="11">
        <v>72</v>
      </c>
      <c r="H499" s="1"/>
      <c r="I499" s="1"/>
      <c r="J499" s="1">
        <v>72</v>
      </c>
    </row>
    <row r="500" spans="1:11" x14ac:dyDescent="0.25">
      <c r="A500" s="54">
        <v>46097</v>
      </c>
      <c r="B500" s="54" t="s">
        <v>25</v>
      </c>
      <c r="C500" s="5" t="s">
        <v>311</v>
      </c>
      <c r="F500" s="15"/>
      <c r="G500" s="11"/>
      <c r="H500" s="1">
        <v>-640</v>
      </c>
      <c r="I500" s="1"/>
      <c r="J500" s="1">
        <v>-640</v>
      </c>
    </row>
    <row r="501" spans="1:11" x14ac:dyDescent="0.25">
      <c r="A501" s="60">
        <v>46112</v>
      </c>
      <c r="B501" s="54" t="s">
        <v>25</v>
      </c>
      <c r="C501" s="5" t="s">
        <v>239</v>
      </c>
      <c r="G501" s="4">
        <v>288</v>
      </c>
      <c r="J501" s="4">
        <v>288</v>
      </c>
    </row>
    <row r="502" spans="1:11" x14ac:dyDescent="0.25">
      <c r="A502" s="60">
        <v>46112</v>
      </c>
      <c r="B502" s="54" t="s">
        <v>25</v>
      </c>
      <c r="C502" s="5" t="s">
        <v>239</v>
      </c>
      <c r="G502" s="4">
        <v>18</v>
      </c>
      <c r="J502" s="4">
        <v>18</v>
      </c>
    </row>
    <row r="503" spans="1:11" x14ac:dyDescent="0.25">
      <c r="A503" s="60">
        <v>46112</v>
      </c>
      <c r="B503" s="54" t="s">
        <v>25</v>
      </c>
      <c r="C503" s="5" t="s">
        <v>239</v>
      </c>
      <c r="G503" s="4">
        <v>8</v>
      </c>
      <c r="J503" s="4">
        <v>8</v>
      </c>
    </row>
    <row r="504" spans="1:11" x14ac:dyDescent="0.25">
      <c r="A504" s="12"/>
      <c r="B504" s="9"/>
      <c r="C504" s="5"/>
      <c r="F504" s="1"/>
      <c r="I504" s="1"/>
    </row>
    <row r="505" spans="1:11" x14ac:dyDescent="0.25">
      <c r="A505" s="12"/>
      <c r="B505" s="9"/>
      <c r="C505" s="5" t="s">
        <v>114</v>
      </c>
      <c r="F505" t="s">
        <v>115</v>
      </c>
      <c r="G505" s="3">
        <f>SUM(G333:G504)</f>
        <v>93960.41</v>
      </c>
      <c r="H505" s="3">
        <f>SUM(H333:H504)</f>
        <v>-111387.90000000001</v>
      </c>
      <c r="I505" s="3">
        <f>SUM(I333:I504)</f>
        <v>-18261.203333333327</v>
      </c>
      <c r="J505" s="22">
        <f>SUM(J333:J504)</f>
        <v>833.71333333333405</v>
      </c>
    </row>
    <row r="506" spans="1:11" x14ac:dyDescent="0.25">
      <c r="A506" s="12"/>
      <c r="B506" s="9"/>
      <c r="F506" s="5" t="s">
        <v>116</v>
      </c>
      <c r="G506" s="1">
        <f>H505-I505</f>
        <v>-93126.696666666685</v>
      </c>
      <c r="I506" s="1"/>
      <c r="J506" s="1"/>
      <c r="K506" s="5"/>
    </row>
    <row r="507" spans="1:11" x14ac:dyDescent="0.25">
      <c r="A507" s="12"/>
      <c r="B507" s="9"/>
      <c r="F507" s="5" t="s">
        <v>169</v>
      </c>
      <c r="G507" s="35">
        <f>SUM(G505:G506)</f>
        <v>833.71333333331859</v>
      </c>
      <c r="H507" s="1"/>
      <c r="I507" s="1"/>
      <c r="K507" s="5"/>
    </row>
    <row r="508" spans="1:11" x14ac:dyDescent="0.25">
      <c r="A508" s="12"/>
      <c r="B508" s="9"/>
      <c r="F508" s="5"/>
      <c r="G508" s="1"/>
      <c r="H508" s="1"/>
      <c r="J508" s="3"/>
    </row>
    <row r="509" spans="1:11" x14ac:dyDescent="0.25">
      <c r="A509" s="61"/>
      <c r="B509" s="9"/>
    </row>
    <row r="510" spans="1:11" ht="17.399999999999999" x14ac:dyDescent="0.3">
      <c r="A510" s="62"/>
      <c r="B510" s="9"/>
    </row>
    <row r="511" spans="1:11" x14ac:dyDescent="0.25">
      <c r="A511" s="13"/>
      <c r="B511" s="9"/>
      <c r="G511" s="5"/>
    </row>
    <row r="512" spans="1:11" x14ac:dyDescent="0.25">
      <c r="A512" s="63"/>
      <c r="B512" s="9"/>
    </row>
    <row r="513" spans="1:10" x14ac:dyDescent="0.25">
      <c r="A513" s="12"/>
      <c r="B513" s="9"/>
    </row>
    <row r="514" spans="1:10" x14ac:dyDescent="0.25">
      <c r="A514" s="61"/>
      <c r="B514" s="9"/>
      <c r="F514" s="1"/>
      <c r="G514" s="11"/>
    </row>
    <row r="515" spans="1:10" x14ac:dyDescent="0.25">
      <c r="A515" s="12"/>
      <c r="B515" s="9"/>
      <c r="F515" s="1"/>
    </row>
    <row r="516" spans="1:10" x14ac:dyDescent="0.25">
      <c r="A516" s="61"/>
      <c r="B516" s="9"/>
      <c r="H516" s="5"/>
    </row>
    <row r="517" spans="1:10" x14ac:dyDescent="0.25">
      <c r="A517" s="59"/>
      <c r="B517" s="9"/>
      <c r="C517" s="5"/>
      <c r="G517" s="1"/>
    </row>
    <row r="518" spans="1:10" x14ac:dyDescent="0.25">
      <c r="A518" s="59"/>
      <c r="B518" s="9"/>
      <c r="C518" s="5"/>
      <c r="F518" s="1"/>
      <c r="G518" s="1"/>
    </row>
    <row r="519" spans="1:10" x14ac:dyDescent="0.25">
      <c r="A519" s="59"/>
      <c r="B519" s="10"/>
      <c r="C519" s="5"/>
      <c r="D519" s="5"/>
      <c r="E519" s="5"/>
      <c r="F519" s="4"/>
      <c r="G519" s="4"/>
      <c r="H519" s="5"/>
      <c r="I519" s="5"/>
      <c r="J519" s="5"/>
    </row>
    <row r="520" spans="1:10" x14ac:dyDescent="0.25">
      <c r="A520" s="59"/>
      <c r="B520" s="9"/>
      <c r="C520" s="5"/>
      <c r="F520" s="1"/>
      <c r="G520" s="1"/>
    </row>
    <row r="521" spans="1:10" x14ac:dyDescent="0.25">
      <c r="A521" s="59"/>
      <c r="B521" s="9"/>
      <c r="C521" s="5"/>
      <c r="G521" s="1"/>
    </row>
    <row r="522" spans="1:10" x14ac:dyDescent="0.25">
      <c r="A522" s="12"/>
      <c r="B522" s="9"/>
      <c r="C522" s="5"/>
      <c r="G522" s="1"/>
    </row>
    <row r="523" spans="1:10" x14ac:dyDescent="0.25">
      <c r="A523" s="12"/>
      <c r="B523" s="9"/>
      <c r="F523" s="1"/>
      <c r="G523" s="1"/>
    </row>
    <row r="524" spans="1:10" x14ac:dyDescent="0.25">
      <c r="A524" s="61"/>
      <c r="B524" s="9"/>
      <c r="C524" s="5"/>
      <c r="F524" s="1"/>
      <c r="G524" s="1"/>
    </row>
    <row r="525" spans="1:10" x14ac:dyDescent="0.25">
      <c r="A525" s="64"/>
      <c r="B525" s="9"/>
      <c r="C525" s="5"/>
      <c r="F525" s="1"/>
      <c r="G525" s="4"/>
    </row>
    <row r="526" spans="1:10" x14ac:dyDescent="0.25">
      <c r="A526" s="12"/>
      <c r="B526" s="10"/>
      <c r="C526" s="5"/>
      <c r="D526" s="5"/>
      <c r="E526" s="5"/>
      <c r="F526" s="4"/>
      <c r="G526" s="4"/>
      <c r="H526" s="5"/>
    </row>
    <row r="527" spans="1:10" x14ac:dyDescent="0.25">
      <c r="A527" s="12"/>
      <c r="B527" s="9"/>
      <c r="C527" s="5"/>
      <c r="G527" s="1"/>
    </row>
    <row r="528" spans="1:10" x14ac:dyDescent="0.25">
      <c r="A528" s="12"/>
      <c r="B528" s="9"/>
      <c r="C528" s="5"/>
      <c r="G528" s="1"/>
      <c r="H528" s="5"/>
    </row>
    <row r="529" spans="1:8" x14ac:dyDescent="0.25">
      <c r="A529" s="12"/>
      <c r="B529" s="9"/>
      <c r="C529" s="5"/>
      <c r="F529" s="1"/>
      <c r="G529" s="1"/>
    </row>
    <row r="530" spans="1:8" x14ac:dyDescent="0.25">
      <c r="A530" s="12"/>
      <c r="B530" s="9"/>
      <c r="C530" s="5"/>
      <c r="F530" s="1"/>
      <c r="G530" s="1"/>
    </row>
    <row r="531" spans="1:8" x14ac:dyDescent="0.25">
      <c r="A531" s="12"/>
      <c r="B531" s="9"/>
      <c r="C531" s="5"/>
      <c r="F531" s="1"/>
      <c r="G531" s="1"/>
    </row>
    <row r="532" spans="1:8" x14ac:dyDescent="0.25">
      <c r="A532" s="12"/>
      <c r="B532" s="9"/>
      <c r="C532" s="5"/>
      <c r="F532" s="1"/>
      <c r="G532" s="1"/>
    </row>
    <row r="533" spans="1:8" x14ac:dyDescent="0.25">
      <c r="A533" s="12"/>
      <c r="B533" s="9"/>
      <c r="C533" s="5"/>
      <c r="F533" s="1"/>
      <c r="G533" s="1"/>
    </row>
    <row r="534" spans="1:8" x14ac:dyDescent="0.25">
      <c r="A534" s="12"/>
      <c r="B534" s="9"/>
      <c r="C534" s="5"/>
      <c r="F534" s="1"/>
      <c r="G534" s="1"/>
    </row>
    <row r="535" spans="1:8" x14ac:dyDescent="0.25">
      <c r="A535" s="12"/>
      <c r="B535" s="9"/>
      <c r="C535" s="5"/>
      <c r="F535" s="1"/>
      <c r="G535" s="1"/>
    </row>
    <row r="536" spans="1:8" x14ac:dyDescent="0.25">
      <c r="A536" s="12"/>
      <c r="B536" s="10"/>
      <c r="C536" s="5"/>
      <c r="D536" s="5"/>
      <c r="E536" s="5"/>
      <c r="F536" s="4"/>
      <c r="G536" s="4"/>
      <c r="H536" s="5"/>
    </row>
    <row r="537" spans="1:8" x14ac:dyDescent="0.25">
      <c r="A537" s="12"/>
      <c r="B537" s="9"/>
      <c r="G537" s="1"/>
    </row>
    <row r="538" spans="1:8" x14ac:dyDescent="0.25">
      <c r="A538" s="12"/>
      <c r="B538" s="9"/>
      <c r="C538" s="5"/>
      <c r="F538" s="1"/>
      <c r="G538" s="1"/>
    </row>
    <row r="539" spans="1:8" x14ac:dyDescent="0.25">
      <c r="A539" s="12"/>
      <c r="B539" s="9"/>
    </row>
    <row r="540" spans="1:8" x14ac:dyDescent="0.25">
      <c r="A540" s="61"/>
      <c r="B540" s="9"/>
      <c r="C540" s="5"/>
      <c r="F540" s="1"/>
      <c r="G540" s="1"/>
    </row>
    <row r="541" spans="1:8" x14ac:dyDescent="0.25">
      <c r="A541" s="12"/>
      <c r="B541" s="9"/>
      <c r="C541" s="5"/>
      <c r="G541" s="1"/>
    </row>
    <row r="542" spans="1:8" x14ac:dyDescent="0.25">
      <c r="A542" s="12"/>
      <c r="B542" s="9"/>
      <c r="G542" s="1"/>
    </row>
    <row r="543" spans="1:8" x14ac:dyDescent="0.25">
      <c r="A543" s="13"/>
      <c r="B543" s="10"/>
      <c r="F543" s="1"/>
      <c r="G543" s="1"/>
    </row>
    <row r="544" spans="1:8" x14ac:dyDescent="0.25">
      <c r="A544" s="13"/>
      <c r="B544" s="10"/>
      <c r="F544" s="1"/>
    </row>
    <row r="545" spans="1:7" x14ac:dyDescent="0.25">
      <c r="A545" s="13"/>
      <c r="B545" s="10"/>
      <c r="F545" s="1"/>
      <c r="G545" s="4"/>
    </row>
    <row r="546" spans="1:7" x14ac:dyDescent="0.25">
      <c r="A546" s="13"/>
      <c r="B546" s="10"/>
      <c r="F546" s="1"/>
      <c r="G546" s="1"/>
    </row>
    <row r="547" spans="1:7" x14ac:dyDescent="0.25">
      <c r="A547" s="13"/>
      <c r="B547" s="10"/>
      <c r="F547" s="1"/>
      <c r="G547" s="1"/>
    </row>
    <row r="548" spans="1:7" x14ac:dyDescent="0.25">
      <c r="A548" s="13"/>
      <c r="B548" s="10"/>
      <c r="F548" s="1"/>
      <c r="G548" s="1"/>
    </row>
    <row r="549" spans="1:7" x14ac:dyDescent="0.25">
      <c r="A549" s="61"/>
      <c r="B549" s="9"/>
      <c r="G549" s="1"/>
    </row>
    <row r="550" spans="1:7" x14ac:dyDescent="0.25">
      <c r="A550" s="61"/>
      <c r="B550" s="9"/>
      <c r="G550" s="1"/>
    </row>
    <row r="551" spans="1:7" x14ac:dyDescent="0.25">
      <c r="A551" s="61"/>
      <c r="B551" s="9"/>
      <c r="G551" s="1"/>
    </row>
    <row r="552" spans="1:7" x14ac:dyDescent="0.25">
      <c r="A552" s="13"/>
      <c r="B552" s="9"/>
      <c r="D552" s="5"/>
      <c r="G552" s="7"/>
    </row>
    <row r="553" spans="1:7" s="2" customFormat="1" x14ac:dyDescent="0.25">
      <c r="A553" s="12"/>
      <c r="B553" s="9"/>
      <c r="C553"/>
      <c r="D553"/>
      <c r="F553"/>
      <c r="G553" s="7"/>
    </row>
    <row r="554" spans="1:7" x14ac:dyDescent="0.25">
      <c r="A554" s="61"/>
      <c r="B554" s="52"/>
      <c r="C554" s="5"/>
      <c r="D554" s="5"/>
      <c r="E554" s="5"/>
      <c r="F554" s="5"/>
      <c r="G554" s="25"/>
    </row>
    <row r="555" spans="1:7" x14ac:dyDescent="0.25">
      <c r="A555" s="61"/>
      <c r="B555" s="9"/>
      <c r="G555" s="7"/>
    </row>
    <row r="556" spans="1:7" x14ac:dyDescent="0.25">
      <c r="A556" s="61"/>
      <c r="B556" s="9"/>
    </row>
    <row r="557" spans="1:7" x14ac:dyDescent="0.25">
      <c r="A557" s="61"/>
      <c r="B557" s="9"/>
      <c r="F557" s="1"/>
      <c r="G557" s="1"/>
    </row>
    <row r="558" spans="1:7" x14ac:dyDescent="0.25">
      <c r="A558" s="12"/>
      <c r="B558" s="9"/>
    </row>
    <row r="559" spans="1:7" ht="17.399999999999999" x14ac:dyDescent="0.3">
      <c r="A559" s="62"/>
      <c r="B559" s="9"/>
      <c r="F559" s="1"/>
    </row>
    <row r="560" spans="1:7" x14ac:dyDescent="0.25">
      <c r="A560" s="13"/>
      <c r="B560" s="9"/>
      <c r="F560" s="1"/>
    </row>
    <row r="561" spans="1:9" ht="14.4" x14ac:dyDescent="0.3">
      <c r="A561" s="13"/>
      <c r="B561" s="57"/>
      <c r="C561" s="24"/>
      <c r="D561" s="24"/>
      <c r="F561" s="4"/>
      <c r="G561" s="36"/>
    </row>
    <row r="562" spans="1:9" x14ac:dyDescent="0.25">
      <c r="A562" s="12"/>
      <c r="B562" s="9"/>
      <c r="E562" s="1"/>
    </row>
    <row r="563" spans="1:9" x14ac:dyDescent="0.25">
      <c r="A563" s="12"/>
      <c r="B563" s="9"/>
      <c r="E563" s="1"/>
      <c r="F563" s="1"/>
    </row>
    <row r="564" spans="1:9" x14ac:dyDescent="0.25">
      <c r="A564" s="61"/>
      <c r="B564" s="9"/>
      <c r="E564" s="1"/>
    </row>
    <row r="565" spans="1:9" x14ac:dyDescent="0.25">
      <c r="A565" s="12"/>
      <c r="B565" s="9"/>
      <c r="E565" s="3"/>
      <c r="F565" s="2"/>
    </row>
    <row r="566" spans="1:9" x14ac:dyDescent="0.25">
      <c r="A566" s="12"/>
      <c r="B566" s="9"/>
      <c r="E566" s="42"/>
      <c r="I566" s="42"/>
    </row>
    <row r="567" spans="1:9" ht="17.399999999999999" x14ac:dyDescent="0.3">
      <c r="A567" s="12"/>
      <c r="B567" s="58"/>
      <c r="H567" s="43"/>
      <c r="I567" s="42"/>
    </row>
    <row r="568" spans="1:9" x14ac:dyDescent="0.25">
      <c r="A568" s="12"/>
      <c r="B568" s="9"/>
      <c r="E568" s="42"/>
      <c r="I568" s="42"/>
    </row>
    <row r="569" spans="1:9" ht="15.6" x14ac:dyDescent="0.3">
      <c r="A569" s="12"/>
      <c r="B569" s="51"/>
      <c r="C569" s="5"/>
      <c r="D569" s="5"/>
      <c r="E569" s="44"/>
      <c r="F569" s="5"/>
      <c r="G569" s="45"/>
      <c r="I569" s="8"/>
    </row>
    <row r="570" spans="1:9" x14ac:dyDescent="0.25">
      <c r="A570" s="12"/>
      <c r="B570" s="9"/>
      <c r="E570" s="42"/>
      <c r="H570" s="42"/>
    </row>
    <row r="571" spans="1:9" x14ac:dyDescent="0.25">
      <c r="A571" s="13"/>
      <c r="B571" s="9"/>
      <c r="E571" s="11"/>
      <c r="H571" s="11"/>
    </row>
    <row r="572" spans="1:9" x14ac:dyDescent="0.25">
      <c r="A572" s="12"/>
      <c r="B572" s="9"/>
      <c r="E572" s="11"/>
      <c r="H572" s="11"/>
    </row>
    <row r="573" spans="1:9" x14ac:dyDescent="0.25">
      <c r="A573" s="12"/>
      <c r="B573" s="9"/>
      <c r="E573" s="11"/>
      <c r="H573" s="11"/>
    </row>
    <row r="574" spans="1:9" x14ac:dyDescent="0.25">
      <c r="A574" s="12"/>
      <c r="B574" s="9"/>
      <c r="E574" s="11"/>
      <c r="H574" s="11"/>
    </row>
    <row r="575" spans="1:9" x14ac:dyDescent="0.25">
      <c r="A575" s="12"/>
      <c r="B575" s="9"/>
      <c r="E575" s="11"/>
      <c r="H575" s="11"/>
    </row>
    <row r="576" spans="1:9" x14ac:dyDescent="0.25">
      <c r="A576" s="12"/>
      <c r="B576" s="9"/>
      <c r="E576" s="11"/>
      <c r="H576" s="11"/>
    </row>
    <row r="577" spans="1:8" x14ac:dyDescent="0.25">
      <c r="A577" s="12"/>
      <c r="B577" s="9"/>
      <c r="E577" s="11"/>
      <c r="H577" s="11"/>
    </row>
    <row r="578" spans="1:8" x14ac:dyDescent="0.25">
      <c r="A578" s="12"/>
      <c r="B578" s="9"/>
      <c r="E578" s="11"/>
      <c r="H578" s="11"/>
    </row>
  </sheetData>
  <phoneticPr fontId="0" type="noConversion"/>
  <pageMargins left="0.74803149606299213" right="0.74803149606299213" top="0.59055118110236227" bottom="0.59055118110236227" header="0.51181102362204722" footer="0.31496062992125984"/>
  <pageSetup paperSize="9" scale="7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Charlton Fine Arts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Rennie</dc:creator>
  <cp:lastModifiedBy>Julia Rennie</cp:lastModifiedBy>
  <cp:lastPrinted>2026-05-14T15:44:52Z</cp:lastPrinted>
  <dcterms:created xsi:type="dcterms:W3CDTF">2010-05-10T12:01:14Z</dcterms:created>
  <dcterms:modified xsi:type="dcterms:W3CDTF">2026-05-14T15:45:53Z</dcterms:modified>
</cp:coreProperties>
</file>